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195" windowHeight="9720"/>
  </bookViews>
  <sheets>
    <sheet name="Summary" sheetId="4" r:id="rId1"/>
    <sheet name="2014" sheetId="12" r:id="rId2"/>
    <sheet name="2013" sheetId="11" r:id="rId3"/>
    <sheet name="2012" sheetId="9" r:id="rId4"/>
    <sheet name="2011" sheetId="2" r:id="rId5"/>
    <sheet name="2010" sheetId="3" r:id="rId6"/>
    <sheet name="2009" sheetId="5" r:id="rId7"/>
    <sheet name="2008" sheetId="6" r:id="rId8"/>
    <sheet name="2007" sheetId="7" r:id="rId9"/>
    <sheet name="2006" sheetId="8" r:id="rId10"/>
    <sheet name="2005" sheetId="10" r:id="rId11"/>
  </sheets>
  <calcPr calcId="145621"/>
</workbook>
</file>

<file path=xl/calcChain.xml><?xml version="1.0" encoding="utf-8"?>
<calcChain xmlns="http://schemas.openxmlformats.org/spreadsheetml/2006/main">
  <c r="F14" i="4" l="1"/>
  <c r="J14" i="4" s="1"/>
  <c r="G14" i="4"/>
  <c r="E14" i="4"/>
  <c r="D14" i="4"/>
  <c r="C14" i="4"/>
  <c r="G16" i="4"/>
  <c r="F16" i="4"/>
  <c r="I16" i="4" s="1"/>
  <c r="E16" i="4"/>
  <c r="D16" i="4"/>
  <c r="C16" i="4"/>
  <c r="G15" i="4"/>
  <c r="F15" i="4"/>
  <c r="E15" i="4"/>
  <c r="D15" i="4"/>
  <c r="C15" i="4"/>
  <c r="G12" i="4"/>
  <c r="F12" i="4"/>
  <c r="E12" i="4"/>
  <c r="D12" i="4"/>
  <c r="C12" i="4"/>
  <c r="G13" i="4"/>
  <c r="F13" i="4"/>
  <c r="E13" i="4"/>
  <c r="D13" i="4"/>
  <c r="C13" i="4"/>
  <c r="G11" i="4"/>
  <c r="F11" i="4"/>
  <c r="I11" i="4" s="1"/>
  <c r="E11" i="4"/>
  <c r="D11" i="4"/>
  <c r="C11" i="4"/>
  <c r="G10" i="4"/>
  <c r="I10" i="4" s="1"/>
  <c r="F10" i="4"/>
  <c r="E10" i="4"/>
  <c r="D10" i="4"/>
  <c r="C10" i="4"/>
  <c r="G9" i="4"/>
  <c r="F9" i="4"/>
  <c r="E9" i="4"/>
  <c r="D9" i="4"/>
  <c r="K9" i="4" s="1"/>
  <c r="C9" i="4"/>
  <c r="G8" i="4"/>
  <c r="F8" i="4"/>
  <c r="E8" i="4"/>
  <c r="D8" i="4"/>
  <c r="C8" i="4"/>
  <c r="G7" i="4"/>
  <c r="F7" i="4"/>
  <c r="E7" i="4"/>
  <c r="D7" i="4"/>
  <c r="C7" i="4"/>
  <c r="G6" i="4"/>
  <c r="I6" i="4" s="1"/>
  <c r="F6" i="4"/>
  <c r="E6" i="4"/>
  <c r="D6" i="4"/>
  <c r="C6" i="4"/>
  <c r="G4" i="4"/>
  <c r="F4" i="4"/>
  <c r="E4" i="4"/>
  <c r="D4" i="4"/>
  <c r="K4" i="4" s="1"/>
  <c r="C4" i="4"/>
  <c r="G5" i="4"/>
  <c r="F5" i="4"/>
  <c r="E5" i="4"/>
  <c r="D5" i="4"/>
  <c r="C5" i="4"/>
  <c r="G2" i="4"/>
  <c r="F2" i="4"/>
  <c r="J2" i="4" s="1"/>
  <c r="E2" i="4"/>
  <c r="D2" i="4"/>
  <c r="C2" i="4"/>
  <c r="G3" i="4"/>
  <c r="K3" i="4" s="1"/>
  <c r="F3" i="4"/>
  <c r="E3" i="4"/>
  <c r="D3" i="4"/>
  <c r="C3" i="4"/>
  <c r="G18" i="12"/>
  <c r="F18" i="12"/>
  <c r="E18" i="12"/>
  <c r="D18" i="12"/>
  <c r="C18" i="12"/>
  <c r="G6" i="12"/>
  <c r="F6" i="12"/>
  <c r="E6" i="12"/>
  <c r="D6" i="12"/>
  <c r="C6" i="12"/>
  <c r="G17" i="12"/>
  <c r="F17" i="12"/>
  <c r="E17" i="12"/>
  <c r="D17" i="12"/>
  <c r="K17" i="12" s="1"/>
  <c r="C17" i="12"/>
  <c r="G16" i="12"/>
  <c r="F16" i="12"/>
  <c r="I16" i="12" s="1"/>
  <c r="E16" i="12"/>
  <c r="D16" i="12"/>
  <c r="C16" i="12"/>
  <c r="G15" i="12"/>
  <c r="F15" i="12"/>
  <c r="E15" i="12"/>
  <c r="D15" i="12"/>
  <c r="C15" i="12"/>
  <c r="G14" i="12"/>
  <c r="F14" i="12"/>
  <c r="E14" i="12"/>
  <c r="D14" i="12"/>
  <c r="C14" i="12"/>
  <c r="G13" i="12"/>
  <c r="F13" i="12"/>
  <c r="E13" i="12"/>
  <c r="D13" i="12"/>
  <c r="K13" i="12" s="1"/>
  <c r="C13" i="12"/>
  <c r="G12" i="12"/>
  <c r="F12" i="12"/>
  <c r="I12" i="12" s="1"/>
  <c r="E12" i="12"/>
  <c r="D12" i="12"/>
  <c r="C12" i="12"/>
  <c r="G11" i="12"/>
  <c r="F11" i="12"/>
  <c r="E11" i="12"/>
  <c r="D11" i="12"/>
  <c r="C11" i="12"/>
  <c r="G10" i="12"/>
  <c r="F10" i="12"/>
  <c r="I10" i="12" s="1"/>
  <c r="E10" i="12"/>
  <c r="D10" i="12"/>
  <c r="C10" i="12"/>
  <c r="G8" i="12"/>
  <c r="F8" i="12"/>
  <c r="E8" i="12"/>
  <c r="D8" i="12"/>
  <c r="C8" i="12"/>
  <c r="G5" i="12"/>
  <c r="F5" i="12"/>
  <c r="I5" i="12" s="1"/>
  <c r="E5" i="12"/>
  <c r="D5" i="12"/>
  <c r="C5" i="12"/>
  <c r="G3" i="12"/>
  <c r="F3" i="12"/>
  <c r="E3" i="12"/>
  <c r="D3" i="12"/>
  <c r="C3" i="12"/>
  <c r="G9" i="12"/>
  <c r="F9" i="12"/>
  <c r="I9" i="12" s="1"/>
  <c r="E9" i="12"/>
  <c r="D9" i="12"/>
  <c r="C9" i="12"/>
  <c r="G4" i="12"/>
  <c r="F4" i="12"/>
  <c r="E4" i="12"/>
  <c r="D4" i="12"/>
  <c r="C4" i="12"/>
  <c r="G2" i="12"/>
  <c r="F2" i="12"/>
  <c r="I2" i="12" s="1"/>
  <c r="E2" i="12"/>
  <c r="D2" i="12"/>
  <c r="C2" i="12"/>
  <c r="G7" i="12"/>
  <c r="F7" i="12"/>
  <c r="E7" i="12"/>
  <c r="D7" i="12"/>
  <c r="C7" i="12"/>
  <c r="G18" i="11"/>
  <c r="F18" i="11"/>
  <c r="J18" i="11"/>
  <c r="E18" i="11"/>
  <c r="D18" i="11"/>
  <c r="C18" i="11"/>
  <c r="G17" i="11"/>
  <c r="F17" i="11"/>
  <c r="E17" i="11"/>
  <c r="D17" i="11"/>
  <c r="C17" i="11"/>
  <c r="G16" i="11"/>
  <c r="F16" i="11"/>
  <c r="E16" i="11"/>
  <c r="D16" i="11"/>
  <c r="C16" i="11"/>
  <c r="G15" i="11"/>
  <c r="F15" i="11"/>
  <c r="J15" i="11"/>
  <c r="E15" i="11"/>
  <c r="D15" i="11"/>
  <c r="C15" i="11"/>
  <c r="G14" i="11"/>
  <c r="F14" i="11"/>
  <c r="E14" i="11"/>
  <c r="D14" i="11"/>
  <c r="C14" i="11"/>
  <c r="G13" i="11"/>
  <c r="F13" i="11"/>
  <c r="E13" i="11"/>
  <c r="D13" i="11"/>
  <c r="C13" i="11"/>
  <c r="G8" i="11"/>
  <c r="F8" i="11"/>
  <c r="E8" i="11"/>
  <c r="D8" i="11"/>
  <c r="K8" i="11"/>
  <c r="C8" i="11"/>
  <c r="G7" i="11"/>
  <c r="F7" i="11"/>
  <c r="E7" i="11"/>
  <c r="D7" i="11"/>
  <c r="C7" i="11"/>
  <c r="G12" i="11"/>
  <c r="F12" i="11"/>
  <c r="J12" i="11"/>
  <c r="E12" i="11"/>
  <c r="D12" i="11"/>
  <c r="C12" i="11"/>
  <c r="G10" i="11"/>
  <c r="F10" i="11"/>
  <c r="E10" i="11"/>
  <c r="D10" i="11"/>
  <c r="C10" i="11"/>
  <c r="G4" i="11"/>
  <c r="F4" i="11"/>
  <c r="E4" i="11"/>
  <c r="D4" i="11"/>
  <c r="C4" i="11"/>
  <c r="G11" i="11"/>
  <c r="F11" i="11"/>
  <c r="J11" i="11"/>
  <c r="E11" i="11"/>
  <c r="D11" i="11"/>
  <c r="C11" i="11"/>
  <c r="G3" i="11"/>
  <c r="F3" i="11"/>
  <c r="E3" i="11"/>
  <c r="D3" i="11"/>
  <c r="C3" i="11"/>
  <c r="G2" i="11"/>
  <c r="F2" i="11"/>
  <c r="E2" i="11"/>
  <c r="D2" i="11"/>
  <c r="C2" i="11"/>
  <c r="G9" i="11"/>
  <c r="F9" i="11"/>
  <c r="E9" i="11"/>
  <c r="D9" i="11"/>
  <c r="C9" i="11"/>
  <c r="G6" i="11"/>
  <c r="F6" i="11"/>
  <c r="E6" i="11"/>
  <c r="D6" i="11"/>
  <c r="C6" i="11"/>
  <c r="G5" i="11"/>
  <c r="F5" i="11"/>
  <c r="E5" i="11"/>
  <c r="D5" i="11"/>
  <c r="C5" i="11"/>
  <c r="K12" i="11"/>
  <c r="K9" i="11"/>
  <c r="J5" i="11"/>
  <c r="J9" i="11"/>
  <c r="J8" i="11"/>
  <c r="K6" i="11"/>
  <c r="K7" i="11"/>
  <c r="J17" i="11"/>
  <c r="K3" i="11"/>
  <c r="K14" i="11"/>
  <c r="K4" i="11"/>
  <c r="K16" i="11"/>
  <c r="K18" i="11"/>
  <c r="J2" i="11"/>
  <c r="J13" i="11"/>
  <c r="J10" i="11"/>
  <c r="J6" i="11"/>
  <c r="K2" i="11"/>
  <c r="J7" i="11"/>
  <c r="K13" i="11"/>
  <c r="J3" i="11"/>
  <c r="J14" i="11"/>
  <c r="K5" i="11"/>
  <c r="J4" i="11"/>
  <c r="J16" i="11"/>
  <c r="K11" i="11"/>
  <c r="K15" i="11"/>
  <c r="K10" i="11"/>
  <c r="K17" i="11"/>
  <c r="I5" i="11"/>
  <c r="I6" i="11"/>
  <c r="I9" i="11"/>
  <c r="I2" i="11"/>
  <c r="I3" i="11"/>
  <c r="I11" i="11"/>
  <c r="I4" i="11"/>
  <c r="I10" i="11"/>
  <c r="I12" i="11"/>
  <c r="I7" i="11"/>
  <c r="I8" i="11"/>
  <c r="I13" i="11"/>
  <c r="I14" i="11"/>
  <c r="I15" i="11"/>
  <c r="I16" i="11"/>
  <c r="I17" i="11"/>
  <c r="I18" i="11"/>
  <c r="G19" i="10"/>
  <c r="G6" i="10"/>
  <c r="G12" i="10"/>
  <c r="G15" i="10"/>
  <c r="G2" i="10"/>
  <c r="G16" i="10"/>
  <c r="G20" i="10"/>
  <c r="G17" i="10"/>
  <c r="G8" i="10"/>
  <c r="G21" i="10"/>
  <c r="G18" i="10"/>
  <c r="G3" i="10"/>
  <c r="G7" i="10"/>
  <c r="G5" i="10"/>
  <c r="G4" i="10"/>
  <c r="F19" i="10"/>
  <c r="F6" i="10"/>
  <c r="I6" i="10"/>
  <c r="F12" i="10"/>
  <c r="J12" i="10"/>
  <c r="F15" i="10"/>
  <c r="F2" i="10"/>
  <c r="J2" i="10"/>
  <c r="F16" i="10"/>
  <c r="F20" i="10"/>
  <c r="F17" i="10"/>
  <c r="F8" i="10"/>
  <c r="I8" i="10"/>
  <c r="F21" i="10"/>
  <c r="F18" i="10"/>
  <c r="F3" i="10"/>
  <c r="I3" i="10"/>
  <c r="F7" i="10"/>
  <c r="F5" i="10"/>
  <c r="F4" i="10"/>
  <c r="E19" i="10"/>
  <c r="E6" i="10"/>
  <c r="E12" i="10"/>
  <c r="E15" i="10"/>
  <c r="E2" i="10"/>
  <c r="E16" i="10"/>
  <c r="E20" i="10"/>
  <c r="E17" i="10"/>
  <c r="E8" i="10"/>
  <c r="E21" i="10"/>
  <c r="E18" i="10"/>
  <c r="E3" i="10"/>
  <c r="E7" i="10"/>
  <c r="E5" i="10"/>
  <c r="E4" i="10"/>
  <c r="D19" i="10"/>
  <c r="D6" i="10"/>
  <c r="D12" i="10"/>
  <c r="D15" i="10"/>
  <c r="D2" i="10"/>
  <c r="D16" i="10"/>
  <c r="D20" i="10"/>
  <c r="D17" i="10"/>
  <c r="D8" i="10"/>
  <c r="D21" i="10"/>
  <c r="D18" i="10"/>
  <c r="D3" i="10"/>
  <c r="J3" i="10"/>
  <c r="D7" i="10"/>
  <c r="D5" i="10"/>
  <c r="D4" i="10"/>
  <c r="J4" i="10"/>
  <c r="C19" i="10"/>
  <c r="C6" i="10"/>
  <c r="C12" i="10"/>
  <c r="C15" i="10"/>
  <c r="C2" i="10"/>
  <c r="C16" i="10"/>
  <c r="C20" i="10"/>
  <c r="C17" i="10"/>
  <c r="C8" i="10"/>
  <c r="C21" i="10"/>
  <c r="C18" i="10"/>
  <c r="C3" i="10"/>
  <c r="C7" i="10"/>
  <c r="C5" i="10"/>
  <c r="C4" i="10"/>
  <c r="K2" i="10"/>
  <c r="K15" i="10"/>
  <c r="J15" i="10"/>
  <c r="I15" i="10"/>
  <c r="D14" i="10"/>
  <c r="K14" i="10"/>
  <c r="G14" i="10"/>
  <c r="F14" i="10"/>
  <c r="J14" i="10"/>
  <c r="E14" i="10"/>
  <c r="C14" i="10"/>
  <c r="K6" i="10"/>
  <c r="J6" i="10"/>
  <c r="D9" i="10"/>
  <c r="K9" i="10"/>
  <c r="G9" i="10"/>
  <c r="F9" i="10"/>
  <c r="I9" i="10"/>
  <c r="J9" i="10"/>
  <c r="E9" i="10"/>
  <c r="C9" i="10"/>
  <c r="K12" i="10"/>
  <c r="D11" i="10"/>
  <c r="K11" i="10"/>
  <c r="G11" i="10"/>
  <c r="I11" i="10"/>
  <c r="F11" i="10"/>
  <c r="J11" i="10"/>
  <c r="E11" i="10"/>
  <c r="C11" i="10"/>
  <c r="D13" i="10"/>
  <c r="K13" i="10"/>
  <c r="G13" i="10"/>
  <c r="I13" i="10"/>
  <c r="F13" i="10"/>
  <c r="J13" i="10"/>
  <c r="E13" i="10"/>
  <c r="C13" i="10"/>
  <c r="K8" i="10"/>
  <c r="J8" i="10"/>
  <c r="K4" i="10"/>
  <c r="I4" i="10"/>
  <c r="D10" i="10"/>
  <c r="K10" i="10"/>
  <c r="G10" i="10"/>
  <c r="F10" i="10"/>
  <c r="J10" i="10"/>
  <c r="E10" i="10"/>
  <c r="C10" i="10"/>
  <c r="K3" i="10"/>
  <c r="K7" i="10"/>
  <c r="J7" i="10"/>
  <c r="I7" i="10"/>
  <c r="K5" i="10"/>
  <c r="J5" i="10"/>
  <c r="I5" i="10"/>
  <c r="D12" i="9"/>
  <c r="G12" i="9"/>
  <c r="K12" i="9"/>
  <c r="F12" i="9"/>
  <c r="I12" i="9"/>
  <c r="J12" i="9"/>
  <c r="E12" i="9"/>
  <c r="C12" i="9"/>
  <c r="G7" i="9"/>
  <c r="G14" i="9"/>
  <c r="G11" i="9"/>
  <c r="I11" i="9"/>
  <c r="G16" i="9"/>
  <c r="G2" i="9"/>
  <c r="G17" i="9"/>
  <c r="G13" i="9"/>
  <c r="G5" i="9"/>
  <c r="G10" i="9"/>
  <c r="G3" i="9"/>
  <c r="G4" i="9"/>
  <c r="F7" i="9"/>
  <c r="F14" i="9"/>
  <c r="F11" i="9"/>
  <c r="F16" i="9"/>
  <c r="F2" i="9"/>
  <c r="J2" i="9"/>
  <c r="F17" i="9"/>
  <c r="F13" i="9"/>
  <c r="F5" i="9"/>
  <c r="I5" i="9"/>
  <c r="F10" i="9"/>
  <c r="F3" i="9"/>
  <c r="F4" i="9"/>
  <c r="J4" i="9"/>
  <c r="E7" i="9"/>
  <c r="E14" i="9"/>
  <c r="E11" i="9"/>
  <c r="E16" i="9"/>
  <c r="E2" i="9"/>
  <c r="E17" i="9"/>
  <c r="E13" i="9"/>
  <c r="E5" i="9"/>
  <c r="E10" i="9"/>
  <c r="E3" i="9"/>
  <c r="E4" i="9"/>
  <c r="D7" i="9"/>
  <c r="K7" i="9"/>
  <c r="D14" i="9"/>
  <c r="J14" i="9"/>
  <c r="D11" i="9"/>
  <c r="D16" i="9"/>
  <c r="K16" i="9"/>
  <c r="D2" i="9"/>
  <c r="K2" i="9"/>
  <c r="D17" i="9"/>
  <c r="D13" i="9"/>
  <c r="K13" i="9"/>
  <c r="D5" i="9"/>
  <c r="D10" i="9"/>
  <c r="K10" i="9"/>
  <c r="D3" i="9"/>
  <c r="K3" i="9"/>
  <c r="D4" i="9"/>
  <c r="K4" i="9"/>
  <c r="C7" i="9"/>
  <c r="C14" i="9"/>
  <c r="C11" i="9"/>
  <c r="C16" i="9"/>
  <c r="C2" i="9"/>
  <c r="C17" i="9"/>
  <c r="C13" i="9"/>
  <c r="C5" i="9"/>
  <c r="C10" i="9"/>
  <c r="C3" i="9"/>
  <c r="C4" i="9"/>
  <c r="J7" i="9"/>
  <c r="I7" i="9"/>
  <c r="J11" i="9"/>
  <c r="D15" i="9"/>
  <c r="G15" i="9"/>
  <c r="K15" i="9"/>
  <c r="F15" i="9"/>
  <c r="J15" i="9"/>
  <c r="E15" i="9"/>
  <c r="C15" i="9"/>
  <c r="D8" i="9"/>
  <c r="G8" i="9"/>
  <c r="K8" i="9"/>
  <c r="F8" i="9"/>
  <c r="J8" i="9"/>
  <c r="E8" i="9"/>
  <c r="C8" i="9"/>
  <c r="I14" i="9"/>
  <c r="J13" i="9"/>
  <c r="D6" i="9"/>
  <c r="G6" i="9"/>
  <c r="F6" i="9"/>
  <c r="J6" i="9"/>
  <c r="E6" i="9"/>
  <c r="C6" i="9"/>
  <c r="I2" i="9"/>
  <c r="D9" i="9"/>
  <c r="K9" i="9"/>
  <c r="G9" i="9"/>
  <c r="F9" i="9"/>
  <c r="J9" i="9"/>
  <c r="E9" i="9"/>
  <c r="C9" i="9"/>
  <c r="J5" i="9"/>
  <c r="J10" i="9"/>
  <c r="I10" i="9"/>
  <c r="J3" i="9"/>
  <c r="I4" i="9"/>
  <c r="D16" i="8"/>
  <c r="K16" i="8"/>
  <c r="G16" i="8"/>
  <c r="F16" i="8"/>
  <c r="J16" i="8"/>
  <c r="G21" i="8"/>
  <c r="F21" i="8"/>
  <c r="E21" i="8"/>
  <c r="D21" i="8"/>
  <c r="C21" i="8"/>
  <c r="G20" i="8"/>
  <c r="F20" i="8"/>
  <c r="E20" i="8"/>
  <c r="D20" i="8"/>
  <c r="C20" i="8"/>
  <c r="E16" i="8"/>
  <c r="C16" i="8"/>
  <c r="G11" i="8"/>
  <c r="F11" i="8"/>
  <c r="J11" i="8"/>
  <c r="E11" i="8"/>
  <c r="D11" i="8"/>
  <c r="C11" i="8"/>
  <c r="G3" i="8"/>
  <c r="F3" i="8"/>
  <c r="E3" i="8"/>
  <c r="D3" i="8"/>
  <c r="C3" i="8"/>
  <c r="G12" i="8"/>
  <c r="F12" i="8"/>
  <c r="E12" i="8"/>
  <c r="D12" i="8"/>
  <c r="K12" i="8"/>
  <c r="C12" i="8"/>
  <c r="G7" i="8"/>
  <c r="F7" i="8"/>
  <c r="J7" i="8"/>
  <c r="E7" i="8"/>
  <c r="D7" i="8"/>
  <c r="C7" i="8"/>
  <c r="G19" i="8"/>
  <c r="F19" i="8"/>
  <c r="D19" i="8"/>
  <c r="E19" i="8"/>
  <c r="C19" i="8"/>
  <c r="G15" i="8"/>
  <c r="F15" i="8"/>
  <c r="E15" i="8"/>
  <c r="D15" i="8"/>
  <c r="K15" i="8"/>
  <c r="C15" i="8"/>
  <c r="G10" i="8"/>
  <c r="F10" i="8"/>
  <c r="I10" i="8"/>
  <c r="D10" i="8"/>
  <c r="E10" i="8"/>
  <c r="K10" i="8"/>
  <c r="C10" i="8"/>
  <c r="G14" i="8"/>
  <c r="F14" i="8"/>
  <c r="E14" i="8"/>
  <c r="D14" i="8"/>
  <c r="K14" i="8"/>
  <c r="C14" i="8"/>
  <c r="G13" i="8"/>
  <c r="F13" i="8"/>
  <c r="J13" i="8"/>
  <c r="D13" i="8"/>
  <c r="E13" i="8"/>
  <c r="C13" i="8"/>
  <c r="G9" i="8"/>
  <c r="F9" i="8"/>
  <c r="E9" i="8"/>
  <c r="D9" i="8"/>
  <c r="K9" i="8"/>
  <c r="C9" i="8"/>
  <c r="G6" i="8"/>
  <c r="I6" i="8"/>
  <c r="F6" i="8"/>
  <c r="E6" i="8"/>
  <c r="D6" i="8"/>
  <c r="C6" i="8"/>
  <c r="G18" i="8"/>
  <c r="F18" i="8"/>
  <c r="E18" i="8"/>
  <c r="D18" i="8"/>
  <c r="K11" i="4"/>
  <c r="C18" i="8"/>
  <c r="G4" i="8"/>
  <c r="F4" i="8"/>
  <c r="E4" i="8"/>
  <c r="D4" i="8"/>
  <c r="C4" i="8"/>
  <c r="G5" i="8"/>
  <c r="F5" i="8"/>
  <c r="J5" i="8"/>
  <c r="E5" i="8"/>
  <c r="D5" i="8"/>
  <c r="C5" i="8"/>
  <c r="G17" i="8"/>
  <c r="F17" i="8"/>
  <c r="D17" i="8"/>
  <c r="E17" i="8"/>
  <c r="C17" i="8"/>
  <c r="G2" i="8"/>
  <c r="F2" i="8"/>
  <c r="E2" i="8"/>
  <c r="D2" i="8"/>
  <c r="C2" i="8"/>
  <c r="G8" i="8"/>
  <c r="F8" i="8"/>
  <c r="J8" i="8"/>
  <c r="D8" i="8"/>
  <c r="E8" i="8"/>
  <c r="C8" i="8"/>
  <c r="D10" i="7"/>
  <c r="K10" i="7"/>
  <c r="G10" i="7"/>
  <c r="F10" i="7"/>
  <c r="J10" i="7"/>
  <c r="E10" i="7"/>
  <c r="C10" i="7"/>
  <c r="D19" i="2"/>
  <c r="G19" i="2"/>
  <c r="D17" i="2"/>
  <c r="K17" i="2"/>
  <c r="G17" i="2"/>
  <c r="D15" i="2"/>
  <c r="K15" i="2"/>
  <c r="G15" i="2"/>
  <c r="D18" i="2"/>
  <c r="J18" i="2"/>
  <c r="G18" i="2"/>
  <c r="D16" i="2"/>
  <c r="G16" i="2"/>
  <c r="K16" i="2"/>
  <c r="F19" i="2"/>
  <c r="F17" i="2"/>
  <c r="I17" i="2"/>
  <c r="F15" i="2"/>
  <c r="I15" i="2"/>
  <c r="F18" i="2"/>
  <c r="F16" i="2"/>
  <c r="J16" i="2"/>
  <c r="D16" i="7"/>
  <c r="G16" i="7"/>
  <c r="F16" i="7"/>
  <c r="I16" i="7"/>
  <c r="E16" i="7"/>
  <c r="C16" i="7"/>
  <c r="D14" i="7"/>
  <c r="K14" i="7"/>
  <c r="G14" i="7"/>
  <c r="F14" i="7"/>
  <c r="I14" i="7"/>
  <c r="E14" i="7"/>
  <c r="C14" i="7"/>
  <c r="D20" i="7"/>
  <c r="G20" i="7"/>
  <c r="F20" i="7"/>
  <c r="I20" i="7"/>
  <c r="E20" i="7"/>
  <c r="C20" i="7"/>
  <c r="D21" i="7"/>
  <c r="G21" i="7"/>
  <c r="F21" i="7"/>
  <c r="E21" i="7"/>
  <c r="C21" i="7"/>
  <c r="D3" i="7"/>
  <c r="K3" i="7"/>
  <c r="G3" i="7"/>
  <c r="F3" i="7"/>
  <c r="J3" i="7"/>
  <c r="I3" i="7"/>
  <c r="E3" i="7"/>
  <c r="C3" i="7"/>
  <c r="D19" i="7"/>
  <c r="K19" i="7"/>
  <c r="G19" i="7"/>
  <c r="F19" i="7"/>
  <c r="I19" i="7"/>
  <c r="E19" i="7"/>
  <c r="C19" i="7"/>
  <c r="D17" i="7"/>
  <c r="K17" i="7"/>
  <c r="G17" i="7"/>
  <c r="F17" i="7"/>
  <c r="I17" i="7"/>
  <c r="E17" i="7"/>
  <c r="C17" i="7"/>
  <c r="D11" i="7"/>
  <c r="K11" i="7"/>
  <c r="G11" i="7"/>
  <c r="F11" i="7"/>
  <c r="I11" i="7"/>
  <c r="E11" i="7"/>
  <c r="C11" i="7"/>
  <c r="D15" i="7"/>
  <c r="K15" i="7"/>
  <c r="G15" i="7"/>
  <c r="F15" i="7"/>
  <c r="I15" i="7"/>
  <c r="E15" i="7"/>
  <c r="C15" i="7"/>
  <c r="D7" i="7"/>
  <c r="K7" i="7"/>
  <c r="G7" i="7"/>
  <c r="F7" i="7"/>
  <c r="I7" i="7"/>
  <c r="E7" i="7"/>
  <c r="C7" i="7"/>
  <c r="D4" i="7"/>
  <c r="K4" i="7"/>
  <c r="G4" i="7"/>
  <c r="F4" i="7"/>
  <c r="I4" i="7"/>
  <c r="E4" i="7"/>
  <c r="C4" i="7"/>
  <c r="D13" i="7"/>
  <c r="K13" i="7"/>
  <c r="G13" i="7"/>
  <c r="F13" i="7"/>
  <c r="J13" i="7"/>
  <c r="E13" i="7"/>
  <c r="C13" i="7"/>
  <c r="D12" i="7"/>
  <c r="J12" i="7"/>
  <c r="G12" i="7"/>
  <c r="F12" i="7"/>
  <c r="I12" i="7"/>
  <c r="E12" i="7"/>
  <c r="C12" i="7"/>
  <c r="D2" i="7"/>
  <c r="K2" i="7"/>
  <c r="G2" i="7"/>
  <c r="I2" i="7"/>
  <c r="F2" i="7"/>
  <c r="E2" i="7"/>
  <c r="C2" i="7"/>
  <c r="D18" i="7"/>
  <c r="G18" i="7"/>
  <c r="K18" i="7"/>
  <c r="F18" i="7"/>
  <c r="I18" i="7"/>
  <c r="E18" i="7"/>
  <c r="C18" i="7"/>
  <c r="D5" i="7"/>
  <c r="K5" i="7"/>
  <c r="G5" i="7"/>
  <c r="F5" i="7"/>
  <c r="J5" i="7"/>
  <c r="E5" i="7"/>
  <c r="C5" i="7"/>
  <c r="D9" i="7"/>
  <c r="K9" i="7"/>
  <c r="G9" i="7"/>
  <c r="F9" i="7"/>
  <c r="I9" i="7"/>
  <c r="E9" i="7"/>
  <c r="C9" i="7"/>
  <c r="D23" i="7"/>
  <c r="G23" i="7"/>
  <c r="F23" i="7"/>
  <c r="E23" i="7"/>
  <c r="C23" i="7"/>
  <c r="D8" i="7"/>
  <c r="K8" i="7"/>
  <c r="G8" i="7"/>
  <c r="F8" i="7"/>
  <c r="E8" i="7"/>
  <c r="C8" i="7"/>
  <c r="D6" i="7"/>
  <c r="G6" i="7"/>
  <c r="K6" i="7"/>
  <c r="F6" i="7"/>
  <c r="E6" i="7"/>
  <c r="C6" i="7"/>
  <c r="D22" i="7"/>
  <c r="G22" i="7"/>
  <c r="F22" i="7"/>
  <c r="E22" i="7"/>
  <c r="C22" i="7"/>
  <c r="G16" i="6"/>
  <c r="G15" i="6"/>
  <c r="G10" i="2"/>
  <c r="I10" i="2"/>
  <c r="G18" i="6"/>
  <c r="G13" i="6"/>
  <c r="G22" i="6"/>
  <c r="G14" i="2"/>
  <c r="G2" i="6"/>
  <c r="I2" i="6"/>
  <c r="G9" i="2"/>
  <c r="G4" i="6"/>
  <c r="G20" i="6"/>
  <c r="G12" i="6"/>
  <c r="G7" i="2"/>
  <c r="G6" i="6"/>
  <c r="K6" i="6"/>
  <c r="G5" i="6"/>
  <c r="G7" i="6"/>
  <c r="G5" i="2"/>
  <c r="G21" i="6"/>
  <c r="G3" i="2"/>
  <c r="G3" i="6"/>
  <c r="G4" i="2"/>
  <c r="G9" i="6"/>
  <c r="I9" i="6"/>
  <c r="G2" i="2"/>
  <c r="F16" i="6"/>
  <c r="F15" i="6"/>
  <c r="I15" i="6"/>
  <c r="F10" i="2"/>
  <c r="F18" i="6"/>
  <c r="F13" i="6"/>
  <c r="F22" i="6"/>
  <c r="F14" i="2"/>
  <c r="F2" i="6"/>
  <c r="F9" i="2"/>
  <c r="I9" i="2"/>
  <c r="F4" i="6"/>
  <c r="F20" i="6"/>
  <c r="F12" i="6"/>
  <c r="I12" i="6"/>
  <c r="F7" i="2"/>
  <c r="F6" i="6"/>
  <c r="I6" i="6"/>
  <c r="F5" i="6"/>
  <c r="I5" i="6"/>
  <c r="F7" i="6"/>
  <c r="I7" i="6"/>
  <c r="F5" i="2"/>
  <c r="F21" i="6"/>
  <c r="F3" i="2"/>
  <c r="F3" i="6"/>
  <c r="I3" i="6"/>
  <c r="F4" i="2"/>
  <c r="J4" i="2"/>
  <c r="F9" i="6"/>
  <c r="F2" i="2"/>
  <c r="I2" i="2"/>
  <c r="E16" i="6"/>
  <c r="E17" i="2"/>
  <c r="E15" i="6"/>
  <c r="E10" i="2"/>
  <c r="E18" i="6"/>
  <c r="E13" i="6"/>
  <c r="E19" i="2"/>
  <c r="E22" i="6"/>
  <c r="E14" i="2"/>
  <c r="E2" i="6"/>
  <c r="E9" i="2"/>
  <c r="E4" i="6"/>
  <c r="E20" i="6"/>
  <c r="E16" i="2"/>
  <c r="E12" i="6"/>
  <c r="E7" i="2"/>
  <c r="E6" i="6"/>
  <c r="E5" i="6"/>
  <c r="E7" i="6"/>
  <c r="E5" i="2"/>
  <c r="E21" i="6"/>
  <c r="E3" i="2"/>
  <c r="E3" i="6"/>
  <c r="E4" i="2"/>
  <c r="E9" i="6"/>
  <c r="E2" i="2"/>
  <c r="D16" i="6"/>
  <c r="D15" i="6"/>
  <c r="K15" i="6"/>
  <c r="D10" i="2"/>
  <c r="D18" i="6"/>
  <c r="D13" i="6"/>
  <c r="J13" i="6"/>
  <c r="D22" i="6"/>
  <c r="D14" i="2"/>
  <c r="D2" i="6"/>
  <c r="J2" i="6"/>
  <c r="D9" i="2"/>
  <c r="K9" i="2"/>
  <c r="D4" i="6"/>
  <c r="D20" i="6"/>
  <c r="D12" i="6"/>
  <c r="D7" i="2"/>
  <c r="K7" i="2"/>
  <c r="D6" i="6"/>
  <c r="D5" i="6"/>
  <c r="K5" i="6"/>
  <c r="D7" i="6"/>
  <c r="D5" i="2"/>
  <c r="K5" i="2"/>
  <c r="D21" i="6"/>
  <c r="D3" i="2"/>
  <c r="K3" i="2"/>
  <c r="D3" i="6"/>
  <c r="K3" i="6"/>
  <c r="D4" i="2"/>
  <c r="K5" i="4"/>
  <c r="D9" i="6"/>
  <c r="J9" i="6"/>
  <c r="D2" i="2"/>
  <c r="C16" i="6"/>
  <c r="C17" i="2"/>
  <c r="C15" i="6"/>
  <c r="C10" i="2"/>
  <c r="C18" i="6"/>
  <c r="C13" i="6"/>
  <c r="C19" i="2"/>
  <c r="C22" i="6"/>
  <c r="C14" i="2"/>
  <c r="C2" i="6"/>
  <c r="C9" i="2"/>
  <c r="C4" i="6"/>
  <c r="C20" i="6"/>
  <c r="C16" i="2"/>
  <c r="C12" i="6"/>
  <c r="C7" i="2"/>
  <c r="C6" i="6"/>
  <c r="C5" i="6"/>
  <c r="C7" i="6"/>
  <c r="C5" i="2"/>
  <c r="C21" i="6"/>
  <c r="C3" i="2"/>
  <c r="C3" i="6"/>
  <c r="C4" i="2"/>
  <c r="C9" i="6"/>
  <c r="C2" i="2"/>
  <c r="D10" i="6"/>
  <c r="K10" i="6"/>
  <c r="G10" i="6"/>
  <c r="F10" i="6"/>
  <c r="I10" i="6"/>
  <c r="D17" i="6"/>
  <c r="K17" i="6"/>
  <c r="G17" i="6"/>
  <c r="F17" i="6"/>
  <c r="I17" i="6"/>
  <c r="E10" i="6"/>
  <c r="C10" i="6"/>
  <c r="D8" i="6"/>
  <c r="J8" i="6"/>
  <c r="G8" i="6"/>
  <c r="F8" i="6"/>
  <c r="I8" i="6"/>
  <c r="E8" i="6"/>
  <c r="C8" i="6"/>
  <c r="I4" i="6"/>
  <c r="D11" i="6"/>
  <c r="K11" i="6"/>
  <c r="G11" i="6"/>
  <c r="F11" i="6"/>
  <c r="J11" i="6"/>
  <c r="E11" i="6"/>
  <c r="C11" i="6"/>
  <c r="K16" i="6"/>
  <c r="J16" i="6"/>
  <c r="I16" i="6"/>
  <c r="D19" i="6"/>
  <c r="K19" i="6"/>
  <c r="G19" i="6"/>
  <c r="F19" i="6"/>
  <c r="I19" i="6"/>
  <c r="E19" i="6"/>
  <c r="C19" i="6"/>
  <c r="E17" i="6"/>
  <c r="C17" i="6"/>
  <c r="K18" i="6"/>
  <c r="K12" i="6"/>
  <c r="J12" i="6"/>
  <c r="K13" i="6"/>
  <c r="I13" i="6"/>
  <c r="D14" i="6"/>
  <c r="G14" i="6"/>
  <c r="F14" i="6"/>
  <c r="J14" i="6"/>
  <c r="E14" i="6"/>
  <c r="C14" i="6"/>
  <c r="K7" i="6"/>
  <c r="J5" i="6"/>
  <c r="G12" i="2"/>
  <c r="I12" i="2"/>
  <c r="F12" i="2"/>
  <c r="E12" i="2"/>
  <c r="D12" i="2"/>
  <c r="K12" i="2"/>
  <c r="C12" i="2"/>
  <c r="G18" i="5"/>
  <c r="G17" i="5"/>
  <c r="K17" i="5"/>
  <c r="G16" i="5"/>
  <c r="G15" i="5"/>
  <c r="G6" i="5"/>
  <c r="G14" i="5"/>
  <c r="G13" i="5"/>
  <c r="G17" i="4"/>
  <c r="G12" i="5"/>
  <c r="G11" i="5"/>
  <c r="G10" i="5"/>
  <c r="I10" i="5"/>
  <c r="G9" i="5"/>
  <c r="G8" i="5"/>
  <c r="G7" i="5"/>
  <c r="G5" i="5"/>
  <c r="G4" i="5"/>
  <c r="G3" i="5"/>
  <c r="G2" i="5"/>
  <c r="E18" i="5"/>
  <c r="E17" i="5"/>
  <c r="E16" i="5"/>
  <c r="E15" i="5"/>
  <c r="E6" i="5"/>
  <c r="E14" i="5"/>
  <c r="E13" i="5"/>
  <c r="E17" i="4"/>
  <c r="E12" i="5"/>
  <c r="E11" i="5"/>
  <c r="E10" i="5"/>
  <c r="E9" i="5"/>
  <c r="E8" i="5"/>
  <c r="E7" i="5"/>
  <c r="E5" i="5"/>
  <c r="E4" i="5"/>
  <c r="E3" i="5"/>
  <c r="F18" i="5"/>
  <c r="I18" i="5"/>
  <c r="F17" i="5"/>
  <c r="J17" i="5"/>
  <c r="F16" i="5"/>
  <c r="I16" i="5"/>
  <c r="F15" i="5"/>
  <c r="I15" i="5"/>
  <c r="F6" i="5"/>
  <c r="I6" i="5"/>
  <c r="F14" i="5"/>
  <c r="J14" i="5"/>
  <c r="F13" i="5"/>
  <c r="F17" i="4"/>
  <c r="J17" i="4" s="1"/>
  <c r="F12" i="5"/>
  <c r="I12" i="5"/>
  <c r="F11" i="5"/>
  <c r="I11" i="5"/>
  <c r="F10" i="5"/>
  <c r="J10" i="5"/>
  <c r="F9" i="5"/>
  <c r="I9" i="5"/>
  <c r="F8" i="5"/>
  <c r="F7" i="5"/>
  <c r="I7" i="5"/>
  <c r="F5" i="5"/>
  <c r="I5" i="5"/>
  <c r="F4" i="5"/>
  <c r="F3" i="5"/>
  <c r="I3" i="5"/>
  <c r="F2" i="5"/>
  <c r="I2" i="5"/>
  <c r="E2" i="5"/>
  <c r="D18" i="5"/>
  <c r="K18" i="5"/>
  <c r="D17" i="5"/>
  <c r="D16" i="5"/>
  <c r="K16" i="5"/>
  <c r="D15" i="5"/>
  <c r="J15" i="5"/>
  <c r="D6" i="5"/>
  <c r="K6" i="5"/>
  <c r="D14" i="5"/>
  <c r="D13" i="5"/>
  <c r="J13" i="5"/>
  <c r="D12" i="5"/>
  <c r="J12" i="5"/>
  <c r="D11" i="5"/>
  <c r="K11" i="5"/>
  <c r="D10" i="5"/>
  <c r="D9" i="5"/>
  <c r="K9" i="5"/>
  <c r="D8" i="5"/>
  <c r="D7" i="5"/>
  <c r="K7" i="5"/>
  <c r="D5" i="5"/>
  <c r="K5" i="5"/>
  <c r="D4" i="5"/>
  <c r="K4" i="5"/>
  <c r="D3" i="5"/>
  <c r="K3" i="5"/>
  <c r="D2" i="5"/>
  <c r="K2" i="5"/>
  <c r="C18" i="5"/>
  <c r="C17" i="5"/>
  <c r="C16" i="5"/>
  <c r="C15" i="5"/>
  <c r="C6" i="5"/>
  <c r="C14" i="5"/>
  <c r="C13" i="5"/>
  <c r="C17" i="4"/>
  <c r="C12" i="5"/>
  <c r="C11" i="5"/>
  <c r="C10" i="5"/>
  <c r="C9" i="5"/>
  <c r="C8" i="5"/>
  <c r="C7" i="5"/>
  <c r="C5" i="5"/>
  <c r="C4" i="5"/>
  <c r="C3" i="5"/>
  <c r="C2" i="5"/>
  <c r="I4" i="5"/>
  <c r="J18" i="5"/>
  <c r="I8" i="5"/>
  <c r="K14" i="5"/>
  <c r="K12" i="5"/>
  <c r="D8" i="3"/>
  <c r="J8" i="3"/>
  <c r="K8" i="3"/>
  <c r="G8" i="3"/>
  <c r="F8" i="3"/>
  <c r="F14" i="3"/>
  <c r="J14" i="3"/>
  <c r="D14" i="3"/>
  <c r="G14" i="3"/>
  <c r="I14" i="3"/>
  <c r="K14" i="3"/>
  <c r="E14" i="3"/>
  <c r="C14" i="3"/>
  <c r="F13" i="3"/>
  <c r="I13" i="3"/>
  <c r="K13" i="3"/>
  <c r="D13" i="3"/>
  <c r="G13" i="3"/>
  <c r="E13" i="3"/>
  <c r="C13" i="3"/>
  <c r="E8" i="3"/>
  <c r="C8" i="3"/>
  <c r="D10" i="3"/>
  <c r="K12" i="4"/>
  <c r="K10" i="3"/>
  <c r="G10" i="3"/>
  <c r="F10" i="3"/>
  <c r="E10" i="3"/>
  <c r="C10" i="3"/>
  <c r="D7" i="3"/>
  <c r="K7" i="3"/>
  <c r="G7" i="3"/>
  <c r="F7" i="3"/>
  <c r="E7" i="3"/>
  <c r="C7" i="3"/>
  <c r="D16" i="3"/>
  <c r="G16" i="3"/>
  <c r="F16" i="3"/>
  <c r="I16" i="3"/>
  <c r="K16" i="3"/>
  <c r="E16" i="3"/>
  <c r="C16" i="3"/>
  <c r="D4" i="3"/>
  <c r="K4" i="3"/>
  <c r="G4" i="3"/>
  <c r="F4" i="3"/>
  <c r="J4" i="3"/>
  <c r="E4" i="3"/>
  <c r="C4" i="3"/>
  <c r="D9" i="3"/>
  <c r="J9" i="3"/>
  <c r="G9" i="3"/>
  <c r="F9" i="3"/>
  <c r="I9" i="3"/>
  <c r="E9" i="3"/>
  <c r="C9" i="3"/>
  <c r="D6" i="3"/>
  <c r="K8" i="4"/>
  <c r="G6" i="3"/>
  <c r="F6" i="3"/>
  <c r="E6" i="3"/>
  <c r="C6" i="3"/>
  <c r="D11" i="3"/>
  <c r="G11" i="3"/>
  <c r="K11" i="3"/>
  <c r="F11" i="3"/>
  <c r="J11" i="3"/>
  <c r="E11" i="3"/>
  <c r="C11" i="3"/>
  <c r="D15" i="3"/>
  <c r="J15" i="3"/>
  <c r="G15" i="3"/>
  <c r="F15" i="3"/>
  <c r="I15" i="3"/>
  <c r="K15" i="3"/>
  <c r="E15" i="3"/>
  <c r="C15" i="3"/>
  <c r="D5" i="3"/>
  <c r="J5" i="3"/>
  <c r="G5" i="3"/>
  <c r="F5" i="3"/>
  <c r="E5" i="3"/>
  <c r="C5" i="3"/>
  <c r="D2" i="3"/>
  <c r="J2" i="3"/>
  <c r="G2" i="3"/>
  <c r="K2" i="3"/>
  <c r="F2" i="3"/>
  <c r="E2" i="3"/>
  <c r="C2" i="3"/>
  <c r="D3" i="3"/>
  <c r="K3" i="3"/>
  <c r="G3" i="3"/>
  <c r="F3" i="3"/>
  <c r="J3" i="3"/>
  <c r="E3" i="3"/>
  <c r="C3" i="3"/>
  <c r="D12" i="3"/>
  <c r="G12" i="3"/>
  <c r="I12" i="3"/>
  <c r="F12" i="3"/>
  <c r="E12" i="3"/>
  <c r="C12" i="3"/>
  <c r="D8" i="2"/>
  <c r="K8" i="2"/>
  <c r="G8" i="2"/>
  <c r="D6" i="2"/>
  <c r="K6" i="2"/>
  <c r="G6" i="2"/>
  <c r="I6" i="2"/>
  <c r="D13" i="2"/>
  <c r="G13" i="2"/>
  <c r="K13" i="2"/>
  <c r="D11" i="2"/>
  <c r="K11" i="2"/>
  <c r="G11" i="2"/>
  <c r="K4" i="2"/>
  <c r="J10" i="2"/>
  <c r="J15" i="2"/>
  <c r="F8" i="2"/>
  <c r="I8" i="2"/>
  <c r="F6" i="2"/>
  <c r="J6" i="2"/>
  <c r="F13" i="2"/>
  <c r="J13" i="2"/>
  <c r="F11" i="2"/>
  <c r="J11" i="2"/>
  <c r="I11" i="2"/>
  <c r="J17" i="2"/>
  <c r="J14" i="2"/>
  <c r="J19" i="2"/>
  <c r="J9" i="2"/>
  <c r="I7" i="2"/>
  <c r="I13" i="2"/>
  <c r="I5" i="2"/>
  <c r="E18" i="2"/>
  <c r="E15" i="2"/>
  <c r="E8" i="2"/>
  <c r="E6" i="2"/>
  <c r="E13" i="2"/>
  <c r="E11" i="2"/>
  <c r="C18" i="2"/>
  <c r="C15" i="2"/>
  <c r="C8" i="2"/>
  <c r="C6" i="2"/>
  <c r="C13" i="2"/>
  <c r="C11" i="2"/>
  <c r="J4" i="8"/>
  <c r="J6" i="8"/>
  <c r="K3" i="8"/>
  <c r="K2" i="8"/>
  <c r="K7" i="8"/>
  <c r="K4" i="8"/>
  <c r="K11" i="8"/>
  <c r="K5" i="8"/>
  <c r="K8" i="8"/>
  <c r="J2" i="8"/>
  <c r="J9" i="8"/>
  <c r="J14" i="8"/>
  <c r="J15" i="8"/>
  <c r="J12" i="8"/>
  <c r="J3" i="8"/>
  <c r="I8" i="8"/>
  <c r="I2" i="8"/>
  <c r="I4" i="8"/>
  <c r="I9" i="8"/>
  <c r="I13" i="8"/>
  <c r="I14" i="8"/>
  <c r="I15" i="8"/>
  <c r="I12" i="8"/>
  <c r="I3" i="8"/>
  <c r="I2" i="3"/>
  <c r="K8" i="5"/>
  <c r="J8" i="5"/>
  <c r="K4" i="6"/>
  <c r="J4" i="6"/>
  <c r="I3" i="2"/>
  <c r="J12" i="2"/>
  <c r="J6" i="3"/>
  <c r="J10" i="3"/>
  <c r="I10" i="3"/>
  <c r="J4" i="5"/>
  <c r="I13" i="5"/>
  <c r="J7" i="6"/>
  <c r="K14" i="6"/>
  <c r="J6" i="7"/>
  <c r="I6" i="7"/>
  <c r="K20" i="7"/>
  <c r="J14" i="7"/>
  <c r="I18" i="2"/>
  <c r="K19" i="2"/>
  <c r="I6" i="3"/>
  <c r="I17" i="5"/>
  <c r="J3" i="2"/>
  <c r="I5" i="3"/>
  <c r="I8" i="3"/>
  <c r="J9" i="7"/>
  <c r="J18" i="7"/>
  <c r="J4" i="7"/>
  <c r="J7" i="3"/>
  <c r="J13" i="3"/>
  <c r="K2" i="2"/>
  <c r="K10" i="2"/>
  <c r="J18" i="6"/>
  <c r="I18" i="6"/>
  <c r="I8" i="7"/>
  <c r="K16" i="7"/>
  <c r="K18" i="2"/>
  <c r="I19" i="2"/>
  <c r="J2" i="7"/>
  <c r="I10" i="7"/>
  <c r="D17" i="4"/>
  <c r="K17" i="4" s="1"/>
  <c r="J5" i="5"/>
  <c r="J16" i="5"/>
  <c r="J15" i="6"/>
  <c r="J3" i="6"/>
  <c r="K13" i="5"/>
  <c r="J11" i="5"/>
  <c r="J2" i="2"/>
  <c r="K6" i="3"/>
  <c r="J12" i="3"/>
  <c r="I11" i="3"/>
  <c r="J3" i="5"/>
  <c r="I14" i="6"/>
  <c r="J16" i="7"/>
  <c r="K13" i="8"/>
  <c r="I3" i="9"/>
  <c r="K5" i="9"/>
  <c r="I13" i="9"/>
  <c r="K11" i="9"/>
  <c r="I10" i="10"/>
  <c r="I14" i="10"/>
  <c r="J10" i="6"/>
  <c r="J5" i="2"/>
  <c r="J7" i="2"/>
  <c r="J2" i="5"/>
  <c r="I7" i="4"/>
  <c r="I8" i="4"/>
  <c r="J8" i="4"/>
  <c r="I15" i="4"/>
  <c r="I12" i="4"/>
  <c r="J12" i="4"/>
  <c r="J13" i="4"/>
  <c r="K14" i="2"/>
  <c r="K2" i="6"/>
  <c r="K9" i="6"/>
  <c r="J7" i="5"/>
  <c r="I7" i="8"/>
  <c r="I5" i="8"/>
  <c r="K12" i="3"/>
  <c r="J6" i="5"/>
  <c r="I13" i="7"/>
  <c r="K6" i="9"/>
  <c r="I8" i="9"/>
  <c r="I15" i="9"/>
  <c r="I16" i="9"/>
  <c r="K7" i="4"/>
  <c r="I12" i="10"/>
  <c r="I2" i="10"/>
  <c r="I14" i="5"/>
  <c r="K2" i="4"/>
  <c r="J17" i="6"/>
  <c r="J8" i="2"/>
  <c r="K5" i="3"/>
  <c r="J9" i="5"/>
  <c r="K10" i="5"/>
  <c r="J6" i="6"/>
  <c r="J10" i="8"/>
  <c r="I16" i="8"/>
  <c r="I9" i="9"/>
  <c r="J16" i="9"/>
  <c r="J19" i="6"/>
  <c r="J8" i="7"/>
  <c r="I7" i="3"/>
  <c r="I4" i="2"/>
  <c r="K9" i="3"/>
  <c r="K15" i="5"/>
  <c r="K8" i="6"/>
  <c r="I5" i="7"/>
  <c r="K12" i="7"/>
  <c r="J20" i="7"/>
  <c r="I16" i="2"/>
  <c r="K16" i="4"/>
  <c r="K13" i="4"/>
  <c r="K6" i="8"/>
  <c r="I6" i="9"/>
  <c r="K14" i="9"/>
  <c r="I4" i="3"/>
  <c r="J16" i="3"/>
  <c r="I3" i="3"/>
  <c r="I14" i="2"/>
  <c r="I11" i="8"/>
  <c r="I11" i="6"/>
  <c r="J7" i="7"/>
  <c r="J15" i="7"/>
  <c r="J11" i="7"/>
  <c r="J17" i="7"/>
  <c r="J19" i="7"/>
  <c r="J7" i="4"/>
  <c r="I9" i="4"/>
  <c r="I13" i="4"/>
  <c r="J16" i="4"/>
  <c r="J6" i="4"/>
  <c r="J10" i="4"/>
  <c r="K10" i="4"/>
  <c r="I14" i="4"/>
  <c r="I5" i="4"/>
  <c r="J5" i="4"/>
  <c r="I4" i="4"/>
  <c r="J4" i="4" l="1"/>
  <c r="I17" i="4"/>
  <c r="J11" i="4"/>
  <c r="I2" i="4"/>
  <c r="K6" i="4"/>
  <c r="K15" i="4"/>
  <c r="J9" i="4"/>
  <c r="K14" i="4"/>
  <c r="J15" i="4"/>
  <c r="I3" i="4"/>
  <c r="J3" i="4"/>
  <c r="K11" i="12"/>
  <c r="K15" i="12"/>
  <c r="I14" i="12"/>
  <c r="K4" i="12"/>
  <c r="K8" i="12"/>
  <c r="K18" i="12"/>
  <c r="I6" i="12"/>
  <c r="K7" i="12"/>
  <c r="K3" i="12"/>
  <c r="I7" i="12"/>
  <c r="K2" i="12"/>
  <c r="J2" i="12"/>
  <c r="I4" i="12"/>
  <c r="K9" i="12"/>
  <c r="J9" i="12"/>
  <c r="I3" i="12"/>
  <c r="K5" i="12"/>
  <c r="J5" i="12"/>
  <c r="I8" i="12"/>
  <c r="K10" i="12"/>
  <c r="J10" i="12"/>
  <c r="I11" i="12"/>
  <c r="K12" i="12"/>
  <c r="J12" i="12"/>
  <c r="I13" i="12"/>
  <c r="K14" i="12"/>
  <c r="J14" i="12"/>
  <c r="I15" i="12"/>
  <c r="K16" i="12"/>
  <c r="J16" i="12"/>
  <c r="I17" i="12"/>
  <c r="K6" i="12"/>
  <c r="J6" i="12"/>
  <c r="I18" i="12"/>
  <c r="J7" i="12"/>
  <c r="J4" i="12"/>
  <c r="J3" i="12"/>
  <c r="J8" i="12"/>
  <c r="J11" i="12"/>
  <c r="J13" i="12"/>
  <c r="J15" i="12"/>
  <c r="J17" i="12"/>
  <c r="J18" i="12"/>
</calcChain>
</file>

<file path=xl/sharedStrings.xml><?xml version="1.0" encoding="utf-8"?>
<sst xmlns="http://schemas.openxmlformats.org/spreadsheetml/2006/main" count="747" uniqueCount="198">
  <si>
    <t>First Name</t>
  </si>
  <si>
    <t>Last Name</t>
  </si>
  <si>
    <t>Peter</t>
  </si>
  <si>
    <t>Rogerson</t>
  </si>
  <si>
    <t>Martin</t>
  </si>
  <si>
    <t>Haigh</t>
  </si>
  <si>
    <t>Andy</t>
  </si>
  <si>
    <t>Weaver</t>
  </si>
  <si>
    <t>Moss</t>
  </si>
  <si>
    <t>Phil</t>
  </si>
  <si>
    <t>Cordey</t>
  </si>
  <si>
    <t>Rich</t>
  </si>
  <si>
    <t>Harris</t>
  </si>
  <si>
    <t>Gordon</t>
  </si>
  <si>
    <t>Berry</t>
  </si>
  <si>
    <t>Dan</t>
  </si>
  <si>
    <t>Tungate</t>
  </si>
  <si>
    <t>Barry</t>
  </si>
  <si>
    <t>Willis</t>
  </si>
  <si>
    <t xml:space="preserve">Glen </t>
  </si>
  <si>
    <t>Rayner</t>
  </si>
  <si>
    <t>Runs</t>
  </si>
  <si>
    <t>Innings</t>
  </si>
  <si>
    <t>Average</t>
  </si>
  <si>
    <t>Strike Rate</t>
  </si>
  <si>
    <t>James</t>
  </si>
  <si>
    <t>Gray</t>
  </si>
  <si>
    <t>Jarrod</t>
  </si>
  <si>
    <t>Worthy</t>
  </si>
  <si>
    <t>Tsavdaris</t>
  </si>
  <si>
    <t>Antonio</t>
  </si>
  <si>
    <t>AEAT/Delta Rail</t>
  </si>
  <si>
    <t>Newman House</t>
  </si>
  <si>
    <t>Dodgers</t>
  </si>
  <si>
    <t>Ringer</t>
  </si>
  <si>
    <t>ORR</t>
  </si>
  <si>
    <t>Network Rail/ATOC</t>
  </si>
  <si>
    <t>Dave</t>
  </si>
  <si>
    <t>Houseman</t>
  </si>
  <si>
    <t>Northern Trust</t>
  </si>
  <si>
    <t>Olly</t>
  </si>
  <si>
    <t>Fyfe</t>
  </si>
  <si>
    <t>Minchin</t>
  </si>
  <si>
    <t>Modjir</t>
  </si>
  <si>
    <t>Manish</t>
  </si>
  <si>
    <t>Joe</t>
  </si>
  <si>
    <t>IBM</t>
  </si>
  <si>
    <t>Chris</t>
  </si>
  <si>
    <t>Will</t>
  </si>
  <si>
    <t>Charney</t>
  </si>
  <si>
    <t>Overs</t>
  </si>
  <si>
    <t>Maidens</t>
  </si>
  <si>
    <t>Wickets</t>
  </si>
  <si>
    <t>Best</t>
  </si>
  <si>
    <t>Economy</t>
  </si>
  <si>
    <t>Uttam</t>
  </si>
  <si>
    <t>Dhoraswami</t>
  </si>
  <si>
    <t>Rob</t>
  </si>
  <si>
    <t>White</t>
  </si>
  <si>
    <t>Battersea Badgers</t>
  </si>
  <si>
    <t>Ben</t>
  </si>
  <si>
    <t>Watt</t>
  </si>
  <si>
    <t>Delta Rail</t>
  </si>
  <si>
    <t>Quentin</t>
  </si>
  <si>
    <t>Edwards</t>
  </si>
  <si>
    <t>David</t>
  </si>
  <si>
    <t>Guy</t>
  </si>
  <si>
    <t>Butler</t>
  </si>
  <si>
    <t>Old Boys</t>
  </si>
  <si>
    <t>BoE Allstars</t>
  </si>
  <si>
    <t>Melling</t>
  </si>
  <si>
    <t>Williams</t>
  </si>
  <si>
    <t>Network Rail</t>
  </si>
  <si>
    <t xml:space="preserve">Rob </t>
  </si>
  <si>
    <t>Bailey</t>
  </si>
  <si>
    <t>Shaun</t>
  </si>
  <si>
    <t>Larcom</t>
  </si>
  <si>
    <t>Mandeep</t>
  </si>
  <si>
    <t>Metronet</t>
  </si>
  <si>
    <t>RSSB</t>
  </si>
  <si>
    <t>Newman House 1st innings</t>
  </si>
  <si>
    <t>Newman House 2nd innings</t>
  </si>
  <si>
    <t>Glen</t>
  </si>
  <si>
    <t>Steve</t>
  </si>
  <si>
    <t>Turner</t>
  </si>
  <si>
    <t>Audit Commission</t>
  </si>
  <si>
    <t>BoE Allstars - Match 2</t>
  </si>
  <si>
    <t>BoE Allstars - Match 1</t>
  </si>
  <si>
    <t>Shell Shipping</t>
  </si>
  <si>
    <t>Richard</t>
  </si>
  <si>
    <t>Fuller</t>
  </si>
  <si>
    <t>Griffin</t>
  </si>
  <si>
    <t>Belal</t>
  </si>
  <si>
    <t>Treasury: Match 1</t>
  </si>
  <si>
    <t>Bowen</t>
  </si>
  <si>
    <t>Ajay</t>
  </si>
  <si>
    <t>Khandewal</t>
  </si>
  <si>
    <t>Simon</t>
  </si>
  <si>
    <t>Miller</t>
  </si>
  <si>
    <t>AEAT Delta Rail</t>
  </si>
  <si>
    <t>Lamyman</t>
  </si>
  <si>
    <t>Hannah</t>
  </si>
  <si>
    <t>Jennings</t>
  </si>
  <si>
    <t>Treasury</t>
  </si>
  <si>
    <t>Delta Rail Old Boys</t>
  </si>
  <si>
    <t>Mark</t>
  </si>
  <si>
    <t>Linch</t>
  </si>
  <si>
    <t>AEAT</t>
  </si>
  <si>
    <t>Shell</t>
  </si>
  <si>
    <t>Curtis</t>
  </si>
  <si>
    <t>Rohit</t>
  </si>
  <si>
    <t>Nag</t>
  </si>
  <si>
    <t>Adhoc</t>
  </si>
  <si>
    <t>DFT</t>
  </si>
  <si>
    <t>Delta &amp; Old Boys</t>
  </si>
  <si>
    <t>Jim</t>
  </si>
  <si>
    <t>Handy</t>
  </si>
  <si>
    <t>Graeme</t>
  </si>
  <si>
    <t>Robertson</t>
  </si>
  <si>
    <t>4/12</t>
  </si>
  <si>
    <t>4/3</t>
  </si>
  <si>
    <t>3/21</t>
  </si>
  <si>
    <t>2/1</t>
  </si>
  <si>
    <t>2/12</t>
  </si>
  <si>
    <t>2/13</t>
  </si>
  <si>
    <t>2/6</t>
  </si>
  <si>
    <t>1/4</t>
  </si>
  <si>
    <t>1/5</t>
  </si>
  <si>
    <t>1/9</t>
  </si>
  <si>
    <t>1/13</t>
  </si>
  <si>
    <t>3/25</t>
  </si>
  <si>
    <t>2/11</t>
  </si>
  <si>
    <t>2/18</t>
  </si>
  <si>
    <t>2/37</t>
  </si>
  <si>
    <t>2/7</t>
  </si>
  <si>
    <t>2/21</t>
  </si>
  <si>
    <t>1/3</t>
  </si>
  <si>
    <t>1/16</t>
  </si>
  <si>
    <t>1/18</t>
  </si>
  <si>
    <t>1/19</t>
  </si>
  <si>
    <t>3/15</t>
  </si>
  <si>
    <t>3/11</t>
  </si>
  <si>
    <t>3/20</t>
  </si>
  <si>
    <t>2/22</t>
  </si>
  <si>
    <t>2/19</t>
  </si>
  <si>
    <t>1/6</t>
  </si>
  <si>
    <t>1/10</t>
  </si>
  <si>
    <t>AEAT Old Boys</t>
  </si>
  <si>
    <t>AEAT/Shell</t>
  </si>
  <si>
    <t>Cliffe</t>
  </si>
  <si>
    <t>Jon</t>
  </si>
  <si>
    <t>Bell</t>
  </si>
  <si>
    <t>Graham</t>
  </si>
  <si>
    <t>1/12</t>
  </si>
  <si>
    <t>1/0</t>
  </si>
  <si>
    <t>2/3</t>
  </si>
  <si>
    <t>3/9</t>
  </si>
  <si>
    <t>3/19</t>
  </si>
  <si>
    <t>2/15</t>
  </si>
  <si>
    <t>3/8</t>
  </si>
  <si>
    <t>1/8</t>
  </si>
  <si>
    <t>1/14</t>
  </si>
  <si>
    <t>1/25</t>
  </si>
  <si>
    <t>1/22</t>
  </si>
  <si>
    <t>2/0</t>
  </si>
  <si>
    <t>2/5</t>
  </si>
  <si>
    <t>2/26</t>
  </si>
  <si>
    <t>3/41</t>
  </si>
  <si>
    <t>3/3</t>
  </si>
  <si>
    <t>2/2</t>
  </si>
  <si>
    <t>2/29</t>
  </si>
  <si>
    <t>2/27</t>
  </si>
  <si>
    <t>2/10</t>
  </si>
  <si>
    <t>2/32</t>
  </si>
  <si>
    <t>1/29</t>
  </si>
  <si>
    <t>5/19</t>
  </si>
  <si>
    <t>3/17</t>
  </si>
  <si>
    <t>4/22</t>
  </si>
  <si>
    <t>2/14</t>
  </si>
  <si>
    <t>1/23</t>
  </si>
  <si>
    <t>1/1</t>
  </si>
  <si>
    <t>1/11</t>
  </si>
  <si>
    <t>1/24</t>
  </si>
  <si>
    <t>1/31</t>
  </si>
  <si>
    <t>Marauders</t>
  </si>
  <si>
    <t>GHD</t>
  </si>
  <si>
    <t>DfT</t>
  </si>
  <si>
    <t>2/9</t>
  </si>
  <si>
    <t>3/14</t>
  </si>
  <si>
    <t>2/41</t>
  </si>
  <si>
    <t xml:space="preserve">Uttam </t>
  </si>
  <si>
    <t>1/2</t>
  </si>
  <si>
    <t>1/15</t>
  </si>
  <si>
    <t>G-Research</t>
  </si>
  <si>
    <t>Tom</t>
  </si>
  <si>
    <t>Horn</t>
  </si>
  <si>
    <t>Rehan</t>
  </si>
  <si>
    <t>Zaidi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</si>
</sst>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/>
    <xf numFmtId="0" fontId="0" fillId="2" borderId="0" xfId="0" applyFill="1"/>
    <xf numFmtId="49" fontId="0" fillId="3" borderId="0" xfId="0" applyNumberFormat="1" applyFill="1" applyAlignment="1">
      <alignment horizontal="center" vertical="center" wrapText="1"/>
    </xf>
    <xf numFmtId="2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2" fontId="0" fillId="0" borderId="0" xfId="0" applyNumberFormat="1"/>
    <xf numFmtId="49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 wrapText="1"/>
    </xf>
    <xf numFmtId="0" fontId="2" fillId="0" borderId="0" xfId="0" applyFont="1"/>
    <xf numFmtId="2" fontId="2" fillId="0" borderId="0" xfId="0" applyNumberFormat="1" applyFont="1"/>
    <xf numFmtId="0" fontId="2" fillId="2" borderId="0" xfId="0" applyFont="1" applyFill="1"/>
    <xf numFmtId="0" fontId="2" fillId="0" borderId="0" xfId="0" applyFont="1" applyFill="1"/>
    <xf numFmtId="0" fontId="3" fillId="0" borderId="0" xfId="0" applyFont="1"/>
    <xf numFmtId="0" fontId="4" fillId="0" borderId="0" xfId="0" applyFont="1" applyFill="1"/>
    <xf numFmtId="49" fontId="0" fillId="4" borderId="0" xfId="0" applyNumberForma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2" fontId="0" fillId="4" borderId="0" xfId="0" applyNumberFormat="1" applyFill="1" applyAlignment="1">
      <alignment horizontal="center" vertical="center" wrapText="1"/>
    </xf>
    <xf numFmtId="0" fontId="4" fillId="2" borderId="0" xfId="0" applyFont="1" applyFill="1"/>
    <xf numFmtId="0" fontId="2" fillId="2" borderId="0" xfId="0" applyFont="1" applyFill="1" applyAlignment="1"/>
    <xf numFmtId="0" fontId="5" fillId="2" borderId="0" xfId="0" applyFont="1" applyFill="1"/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right"/>
    </xf>
    <xf numFmtId="0" fontId="0" fillId="5" borderId="0" xfId="0" applyFill="1"/>
    <xf numFmtId="0" fontId="2" fillId="5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right" vertical="center"/>
    </xf>
    <xf numFmtId="2" fontId="0" fillId="0" borderId="0" xfId="0" applyNumberFormat="1" applyAlignment="1">
      <alignment vertical="center"/>
    </xf>
    <xf numFmtId="16" fontId="2" fillId="0" borderId="0" xfId="0" applyNumberFormat="1" applyFont="1"/>
    <xf numFmtId="0" fontId="2" fillId="3" borderId="0" xfId="0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pane ySplit="1" topLeftCell="A2" activePane="bottomLeft" state="frozen"/>
      <selection pane="bottomLeft" activeCell="G5" sqref="G5"/>
    </sheetView>
  </sheetViews>
  <sheetFormatPr defaultRowHeight="15" customHeight="1" x14ac:dyDescent="0.2"/>
  <cols>
    <col min="1" max="1" width="10.85546875" style="31" customWidth="1"/>
    <col min="2" max="2" width="11.42578125" style="31" customWidth="1"/>
    <col min="3" max="6" width="9.140625" style="31"/>
    <col min="7" max="7" width="9.140625" style="31" customWidth="1"/>
    <col min="8" max="16384" width="9.140625" style="31"/>
  </cols>
  <sheetData>
    <row r="1" spans="1:11" ht="30" customHeight="1" x14ac:dyDescent="0.2">
      <c r="A1" s="16" t="s">
        <v>0</v>
      </c>
      <c r="B1" s="16" t="s">
        <v>1</v>
      </c>
      <c r="C1" s="17" t="s">
        <v>22</v>
      </c>
      <c r="D1" s="17" t="s">
        <v>50</v>
      </c>
      <c r="E1" s="17" t="s">
        <v>51</v>
      </c>
      <c r="F1" s="17" t="s">
        <v>21</v>
      </c>
      <c r="G1" s="17" t="s">
        <v>52</v>
      </c>
      <c r="H1" s="17" t="s">
        <v>53</v>
      </c>
      <c r="I1" s="18" t="s">
        <v>23</v>
      </c>
      <c r="J1" s="18" t="s">
        <v>54</v>
      </c>
      <c r="K1" s="18" t="s">
        <v>24</v>
      </c>
    </row>
    <row r="2" spans="1:11" ht="15" customHeight="1" x14ac:dyDescent="0.2">
      <c r="A2" s="31" t="s">
        <v>9</v>
      </c>
      <c r="B2" s="31" t="s">
        <v>10</v>
      </c>
      <c r="C2" s="31">
        <f>SUM(VLOOKUP(B2,'2014'!$B$2:$G$20,2,FALSE),VLOOKUP(B2,'2013'!$B$2:$G$20,2,FALSE),VLOOKUP(B2,'2012'!$B$2:$G$20,2,FALSE),VLOOKUP(B2,'2011'!$B$2:$G$23,2,FALSE),VLOOKUP(B2,'2010'!$B$2:$G$21,2,FALSE),VLOOKUP(B2,'2009'!$B$2:$G$20,2,FALSE),VLOOKUP(B2,'2008'!$B$2:$G$22,2,FALSE),VLOOKUP(B2,'2007'!$B$2:$G$23,2,FALSE),VLOOKUP(B2,'2006'!$B$2:$G$21,2,FALSE),VLOOKUP(B2,'2005'!$B$2:$G$21,2,FALSE))</f>
        <v>43</v>
      </c>
      <c r="D2" s="32">
        <f>SUM(VLOOKUP(B2,'2014'!$B$2:$G$20,3,FALSE), VLOOKUP(B2,'2013'!$B$2:$G$20,3,FALSE),VLOOKUP(B2,'2012'!$B$2:$G$20,3,FALSE),VLOOKUP(B2,'2011'!$B$2:$G$23,3,FALSE),VLOOKUP(B2,'2010'!$B$2:$G$21,3,FALSE),VLOOKUP(B2,'2009'!$B$2:$G$20,3,FALSE),VLOOKUP(B2,'2008'!$B$2:$G$22,3,FALSE),VLOOKUP(B2,'2007'!$B$2:$G$23,3,FALSE),VLOOKUP(B2,'2006'!$B$2:$G$21,3,FALSE),VLOOKUP(B2,'2005'!$B$2:$G$21,3,FALSE))</f>
        <v>121.33</v>
      </c>
      <c r="E2" s="31">
        <f>SUM(VLOOKUP(B2,'2014'!$B$2:$G$20,4,FALSE),VLOOKUP(B2,'2013'!$B$2:$G$20,4,FALSE),VLOOKUP(B2,'2012'!$B$2:$G$20,4,FALSE),VLOOKUP(B2,'2011'!$B$2:$G$23,4,FALSE),VLOOKUP(B2,'2010'!$B$2:$G$21,4,FALSE),VLOOKUP(B2,'2009'!$B$2:$G$20,4,FALSE),VLOOKUP(B2,'2008'!$B$2:$G$22,4,FALSE),VLOOKUP(B2,'2007'!$B$2:$G$23,4,FALSE),VLOOKUP(B2,'2006'!$B$2:$G$21,4,FALSE),VLOOKUP(B2,'2005'!$B$2:$G$21,4,FALSE))</f>
        <v>3</v>
      </c>
      <c r="F2" s="31">
        <f>SUM(VLOOKUP(B2,'2014'!$B$2:$G$20,5,FALSE),VLOOKUP(B2,'2013'!$B$2:$G$20,5,FALSE), VLOOKUP(B2,'2012'!$B$2:$G$20,5,FALSE),VLOOKUP(B2,'2011'!$B$2:$G$23,5,FALSE),VLOOKUP(B2,'2010'!$B$2:$G$21,5,FALSE),VLOOKUP(B2,'2009'!$B$2:$G$20,5,FALSE),VLOOKUP(B2,'2008'!$B$2:$G$22,5,FALSE),VLOOKUP(B2,'2007'!$B$2:$G$23,5,FALSE),VLOOKUP(B2,'2006'!$B$2:$G$21,5,FALSE),VLOOKUP(B2,'2005'!$B$2:$G$21,5,FALSE))</f>
        <v>637</v>
      </c>
      <c r="G2" s="31">
        <f>SUM(VLOOKUP(B2,'2014'!$B$2:$G$20,6,FALSE),VLOOKUP(B2,'2013'!$B$2:$G$20,6,FALSE),VLOOKUP(B2,'2012'!$B$2:$G$20,6,FALSE),VLOOKUP(B2,'2011'!$B$2:$G$23,6,FALSE),VLOOKUP(B2,'2010'!$B$2:$G$21,6,FALSE),VLOOKUP(B2,'2009'!$B$2:$G$20,6,FALSE),VLOOKUP(B2,'2008'!$B$2:$G$22,6,FALSE),VLOOKUP(B2,'2007'!$B$2:$G$23,6,FALSE),VLOOKUP(B2,'2006'!$B$2:$G$21,6,FALSE),VLOOKUP(B2,'2005'!$B$2:$G$21,6,FALSE))</f>
        <v>56</v>
      </c>
      <c r="H2" s="33" t="s">
        <v>175</v>
      </c>
      <c r="I2" s="34">
        <f t="shared" ref="I2:I17" si="0">F2/G2</f>
        <v>11.375</v>
      </c>
      <c r="J2" s="34">
        <f t="shared" ref="J2:J17" si="1">F2/D2</f>
        <v>5.2501442347317235</v>
      </c>
      <c r="K2" s="34">
        <f t="shared" ref="K2:K17" si="2">(D2*6)/G2</f>
        <v>12.999642857142858</v>
      </c>
    </row>
    <row r="3" spans="1:11" ht="15" customHeight="1" x14ac:dyDescent="0.2">
      <c r="A3" s="31" t="s">
        <v>2</v>
      </c>
      <c r="B3" s="31" t="s">
        <v>3</v>
      </c>
      <c r="C3" s="31">
        <f>SUM(VLOOKUP(B3,'2014'!$B$2:$G$20,2,FALSE),VLOOKUP(B3,'2013'!$B$2:$G$20,2,FALSE),VLOOKUP(B3,'2012'!$B$2:$G$20,2,FALSE),VLOOKUP(B3,'2011'!$B$2:$G$23,2,FALSE),VLOOKUP(B3,'2010'!$B$2:$G$21,2,FALSE),VLOOKUP(B3,'2009'!$B$2:$G$20,2,FALSE),VLOOKUP(B3,'2008'!$B$2:$G$22,2,FALSE),VLOOKUP(B3,'2007'!$B$2:$G$23,2,FALSE),VLOOKUP(B3,'2006'!$B$2:$G$21,2,FALSE),VLOOKUP(B3,'2005'!$B$2:$G$21,2,FALSE))</f>
        <v>50</v>
      </c>
      <c r="D3" s="32">
        <f>SUM(VLOOKUP(B3,'2014'!$B$2:$G$20,3,FALSE), VLOOKUP(B3,'2013'!$B$2:$G$20,3,FALSE),VLOOKUP(B3,'2012'!$B$2:$G$20,3,FALSE),VLOOKUP(B3,'2011'!$B$2:$G$23,3,FALSE),VLOOKUP(B3,'2010'!$B$2:$G$21,3,FALSE),VLOOKUP(B3,'2009'!$B$2:$G$20,3,FALSE),VLOOKUP(B3,'2008'!$B$2:$G$22,3,FALSE),VLOOKUP(B3,'2007'!$B$2:$G$23,3,FALSE),VLOOKUP(B3,'2006'!$B$2:$G$21,3,FALSE),VLOOKUP(B3,'2005'!$B$2:$G$21,3,FALSE))</f>
        <v>154.16999999999999</v>
      </c>
      <c r="E3" s="31">
        <f>SUM(VLOOKUP(B3,'2014'!$B$2:$G$20,4,FALSE),VLOOKUP(B3,'2013'!$B$2:$G$20,4,FALSE),VLOOKUP(B3,'2012'!$B$2:$G$20,4,FALSE),VLOOKUP(B3,'2011'!$B$2:$G$23,4,FALSE),VLOOKUP(B3,'2010'!$B$2:$G$21,4,FALSE),VLOOKUP(B3,'2009'!$B$2:$G$20,4,FALSE),VLOOKUP(B3,'2008'!$B$2:$G$22,4,FALSE),VLOOKUP(B3,'2007'!$B$2:$G$23,4,FALSE),VLOOKUP(B3,'2006'!$B$2:$G$21,4,FALSE),VLOOKUP(B3,'2005'!$B$2:$G$21,4,FALSE))</f>
        <v>14</v>
      </c>
      <c r="F3" s="31">
        <f>SUM(VLOOKUP(B3,'2014'!$B$2:$G$20,5,FALSE),VLOOKUP(B3,'2013'!$B$2:$G$20,5,FALSE), VLOOKUP(B3,'2012'!$B$2:$G$20,5,FALSE),VLOOKUP(B3,'2011'!$B$2:$G$23,5,FALSE),VLOOKUP(B3,'2010'!$B$2:$G$21,5,FALSE),VLOOKUP(B3,'2009'!$B$2:$G$20,5,FALSE),VLOOKUP(B3,'2008'!$B$2:$G$22,5,FALSE),VLOOKUP(B3,'2007'!$B$2:$G$23,5,FALSE),VLOOKUP(B3,'2006'!$B$2:$G$21,5,FALSE),VLOOKUP(B3,'2005'!$B$2:$G$21,5,FALSE))</f>
        <v>799</v>
      </c>
      <c r="G3" s="31">
        <f>SUM(VLOOKUP(B3,'2014'!$B$2:$G$20,6,FALSE),VLOOKUP(B3,'2013'!$B$2:$G$20,6,FALSE),VLOOKUP(B3,'2012'!$B$2:$G$20,6,FALSE),VLOOKUP(B3,'2011'!$B$2:$G$23,6,FALSE),VLOOKUP(B3,'2010'!$B$2:$G$21,6,FALSE),VLOOKUP(B3,'2009'!$B$2:$G$20,6,FALSE),VLOOKUP(B3,'2008'!$B$2:$G$22,6,FALSE),VLOOKUP(B3,'2007'!$B$2:$G$23,6,FALSE),VLOOKUP(B3,'2006'!$B$2:$G$21,6,FALSE),VLOOKUP(B3,'2005'!$B$2:$G$21,6,FALSE))</f>
        <v>56</v>
      </c>
      <c r="H3" s="33" t="s">
        <v>119</v>
      </c>
      <c r="I3" s="34">
        <f t="shared" si="0"/>
        <v>14.267857142857142</v>
      </c>
      <c r="J3" s="34">
        <f t="shared" si="1"/>
        <v>5.1825906466887206</v>
      </c>
      <c r="K3" s="34">
        <f t="shared" si="2"/>
        <v>16.518214285714286</v>
      </c>
    </row>
    <row r="4" spans="1:11" ht="15" customHeight="1" x14ac:dyDescent="0.2">
      <c r="A4" s="31" t="s">
        <v>4</v>
      </c>
      <c r="B4" s="31" t="s">
        <v>5</v>
      </c>
      <c r="C4" s="31">
        <f>SUM(VLOOKUP(B4,'2014'!$B$2:$G$20,2,FALSE),VLOOKUP(B4,'2013'!$B$2:$G$20,2,FALSE),VLOOKUP(B4,'2012'!$B$2:$G$20,2,FALSE),VLOOKUP(B4,'2011'!$B$2:$G$23,2,FALSE),VLOOKUP(B4,'2010'!$B$2:$G$21,2,FALSE),VLOOKUP(B4,'2009'!$B$2:$G$20,2,FALSE),VLOOKUP(B4,'2008'!$B$2:$G$22,2,FALSE),VLOOKUP(B4,'2007'!$B$2:$G$23,2,FALSE),VLOOKUP(B4,'2006'!$B$2:$G$21,2,FALSE),VLOOKUP(B4,'2005'!$B$2:$G$21,2,FALSE))</f>
        <v>53</v>
      </c>
      <c r="D4" s="32">
        <f>SUM(VLOOKUP(B4,'2014'!$B$2:$G$20,3,FALSE), VLOOKUP(B4,'2013'!$B$2:$G$20,3,FALSE),VLOOKUP(B4,'2012'!$B$2:$G$20,3,FALSE),VLOOKUP(B4,'2011'!$B$2:$G$23,3,FALSE),VLOOKUP(B4,'2010'!$B$2:$G$21,3,FALSE),VLOOKUP(B4,'2009'!$B$2:$G$20,3,FALSE),VLOOKUP(B4,'2008'!$B$2:$G$22,3,FALSE),VLOOKUP(B4,'2007'!$B$2:$G$23,3,FALSE),VLOOKUP(B4,'2006'!$B$2:$G$21,3,FALSE),VLOOKUP(B4,'2005'!$B$2:$G$21,3,FALSE))</f>
        <v>135.5</v>
      </c>
      <c r="E4" s="31">
        <f>SUM(VLOOKUP(B4,'2014'!$B$2:$G$20,4,FALSE),VLOOKUP(B4,'2013'!$B$2:$G$20,4,FALSE),VLOOKUP(B4,'2012'!$B$2:$G$20,4,FALSE),VLOOKUP(B4,'2011'!$B$2:$G$23,4,FALSE),VLOOKUP(B4,'2010'!$B$2:$G$21,4,FALSE),VLOOKUP(B4,'2009'!$B$2:$G$20,4,FALSE),VLOOKUP(B4,'2008'!$B$2:$G$22,4,FALSE),VLOOKUP(B4,'2007'!$B$2:$G$23,4,FALSE),VLOOKUP(B4,'2006'!$B$2:$G$21,4,FALSE),VLOOKUP(B4,'2005'!$B$2:$G$21,4,FALSE))</f>
        <v>2</v>
      </c>
      <c r="F4" s="31">
        <f>SUM(VLOOKUP(B4,'2014'!$B$2:$G$20,5,FALSE),VLOOKUP(B4,'2013'!$B$2:$G$20,5,FALSE), VLOOKUP(B4,'2012'!$B$2:$G$20,5,FALSE),VLOOKUP(B4,'2011'!$B$2:$G$23,5,FALSE),VLOOKUP(B4,'2010'!$B$2:$G$21,5,FALSE),VLOOKUP(B4,'2009'!$B$2:$G$20,5,FALSE),VLOOKUP(B4,'2008'!$B$2:$G$22,5,FALSE),VLOOKUP(B4,'2007'!$B$2:$G$23,5,FALSE),VLOOKUP(B4,'2006'!$B$2:$G$21,5,FALSE),VLOOKUP(B4,'2005'!$B$2:$G$21,5,FALSE))</f>
        <v>772</v>
      </c>
      <c r="G4" s="31">
        <f>SUM(VLOOKUP(B4,'2014'!$B$2:$G$20,6,FALSE),VLOOKUP(B4,'2013'!$B$2:$G$20,6,FALSE),VLOOKUP(B4,'2012'!$B$2:$G$20,6,FALSE),VLOOKUP(B4,'2011'!$B$2:$G$23,6,FALSE),VLOOKUP(B4,'2010'!$B$2:$G$21,6,FALSE),VLOOKUP(B4,'2009'!$B$2:$G$20,6,FALSE),VLOOKUP(B4,'2008'!$B$2:$G$22,6,FALSE),VLOOKUP(B4,'2007'!$B$2:$G$23,6,FALSE),VLOOKUP(B4,'2006'!$B$2:$G$21,6,FALSE),VLOOKUP(B4,'2005'!$B$2:$G$21,6,FALSE))</f>
        <v>46</v>
      </c>
      <c r="H4" s="33" t="s">
        <v>167</v>
      </c>
      <c r="I4" s="34">
        <f t="shared" si="0"/>
        <v>16.782608695652176</v>
      </c>
      <c r="J4" s="34">
        <f t="shared" si="1"/>
        <v>5.6974169741697418</v>
      </c>
      <c r="K4" s="34">
        <f t="shared" si="2"/>
        <v>17.673913043478262</v>
      </c>
    </row>
    <row r="5" spans="1:11" ht="15" customHeight="1" x14ac:dyDescent="0.2">
      <c r="A5" s="31" t="s">
        <v>17</v>
      </c>
      <c r="B5" s="31" t="s">
        <v>18</v>
      </c>
      <c r="C5" s="31">
        <f>SUM(VLOOKUP(B5,'2014'!$B$2:$G$20,2,FALSE),VLOOKUP(B5,'2013'!$B$2:$G$20,2,FALSE),VLOOKUP(B5,'2012'!$B$2:$G$20,2,FALSE),VLOOKUP(B5,'2011'!$B$2:$G$23,2,FALSE),VLOOKUP(B5,'2010'!$B$2:$G$21,2,FALSE),VLOOKUP(B5,'2009'!$B$2:$G$20,2,FALSE),VLOOKUP(B5,'2008'!$B$2:$G$22,2,FALSE),VLOOKUP(B5,'2007'!$B$2:$G$23,2,FALSE),VLOOKUP(B5,'2006'!$B$2:$G$21,2,FALSE),VLOOKUP(B5,'2005'!$B$2:$G$21,2,FALSE))</f>
        <v>48</v>
      </c>
      <c r="D5" s="32">
        <f>SUM(VLOOKUP(B5,'2014'!$B$2:$G$20,3,FALSE), VLOOKUP(B5,'2013'!$B$2:$G$20,3,FALSE),VLOOKUP(B5,'2012'!$B$2:$G$20,3,FALSE),VLOOKUP(B5,'2011'!$B$2:$G$23,3,FALSE),VLOOKUP(B5,'2010'!$B$2:$G$21,3,FALSE),VLOOKUP(B5,'2009'!$B$2:$G$20,3,FALSE),VLOOKUP(B5,'2008'!$B$2:$G$22,3,FALSE),VLOOKUP(B5,'2007'!$B$2:$G$23,3,FALSE),VLOOKUP(B5,'2006'!$B$2:$G$21,3,FALSE),VLOOKUP(B5,'2005'!$B$2:$G$21,3,FALSE))</f>
        <v>133.17000000000002</v>
      </c>
      <c r="E5" s="31">
        <f>SUM(VLOOKUP(B5,'2014'!$B$2:$G$20,4,FALSE),VLOOKUP(B5,'2013'!$B$2:$G$20,4,FALSE),VLOOKUP(B5,'2012'!$B$2:$G$20,4,FALSE),VLOOKUP(B5,'2011'!$B$2:$G$23,4,FALSE),VLOOKUP(B5,'2010'!$B$2:$G$21,4,FALSE),VLOOKUP(B5,'2009'!$B$2:$G$20,4,FALSE),VLOOKUP(B5,'2008'!$B$2:$G$22,4,FALSE),VLOOKUP(B5,'2007'!$B$2:$G$23,4,FALSE),VLOOKUP(B5,'2006'!$B$2:$G$21,4,FALSE),VLOOKUP(B5,'2005'!$B$2:$G$21,4,FALSE))</f>
        <v>7</v>
      </c>
      <c r="F5" s="31">
        <f>SUM(VLOOKUP(B5,'2014'!$B$2:$G$20,5,FALSE),VLOOKUP(B5,'2013'!$B$2:$G$20,5,FALSE), VLOOKUP(B5,'2012'!$B$2:$G$20,5,FALSE),VLOOKUP(B5,'2011'!$B$2:$G$23,5,FALSE),VLOOKUP(B5,'2010'!$B$2:$G$21,5,FALSE),VLOOKUP(B5,'2009'!$B$2:$G$20,5,FALSE),VLOOKUP(B5,'2008'!$B$2:$G$22,5,FALSE),VLOOKUP(B5,'2007'!$B$2:$G$23,5,FALSE),VLOOKUP(B5,'2006'!$B$2:$G$21,5,FALSE),VLOOKUP(B5,'2005'!$B$2:$G$21,5,FALSE))</f>
        <v>749</v>
      </c>
      <c r="G5" s="31">
        <f>SUM(VLOOKUP(B5,'2014'!$B$2:$G$20,6,FALSE),VLOOKUP(B5,'2013'!$B$2:$G$20,6,FALSE),VLOOKUP(B5,'2012'!$B$2:$G$20,6,FALSE),VLOOKUP(B5,'2011'!$B$2:$G$23,6,FALSE),VLOOKUP(B5,'2010'!$B$2:$G$21,6,FALSE),VLOOKUP(B5,'2009'!$B$2:$G$20,6,FALSE),VLOOKUP(B5,'2008'!$B$2:$G$22,6,FALSE),VLOOKUP(B5,'2007'!$B$2:$G$23,6,FALSE),VLOOKUP(B5,'2006'!$B$2:$G$21,6,FALSE),VLOOKUP(B5,'2005'!$B$2:$G$21,6,FALSE))</f>
        <v>45</v>
      </c>
      <c r="H5" s="33" t="s">
        <v>176</v>
      </c>
      <c r="I5" s="34">
        <f t="shared" si="0"/>
        <v>16.644444444444446</v>
      </c>
      <c r="J5" s="34">
        <f t="shared" si="1"/>
        <v>5.6243898776000592</v>
      </c>
      <c r="K5" s="34">
        <f t="shared" si="2"/>
        <v>17.756000000000004</v>
      </c>
    </row>
    <row r="6" spans="1:11" ht="15" customHeight="1" x14ac:dyDescent="0.2">
      <c r="A6" s="31" t="s">
        <v>27</v>
      </c>
      <c r="B6" s="31" t="s">
        <v>28</v>
      </c>
      <c r="C6" s="31">
        <f>SUM(VLOOKUP(B6,'2014'!$B$2:$G$20,2,FALSE),VLOOKUP(B6,'2013'!$B$2:$G$20,2,FALSE),VLOOKUP(B6,'2012'!$B$2:$G$20,2,FALSE),VLOOKUP(B6,'2011'!$B$2:$G$23,2,FALSE),VLOOKUP(B6,'2010'!$B$2:$G$21,2,FALSE),VLOOKUP(B6,'2009'!$B$2:$G$20,2,FALSE),VLOOKUP(B6,'2008'!$B$2:$G$22,2,FALSE),VLOOKUP(B6,'2007'!$B$2:$G$23,2,FALSE),VLOOKUP(B6,'2006'!$B$2:$G$21,2,FALSE),VLOOKUP(B6,'2005'!$B$2:$G$21,2,FALSE))</f>
        <v>32</v>
      </c>
      <c r="D6" s="32">
        <f>SUM(VLOOKUP(B6,'2014'!$B$2:$G$20,3,FALSE), VLOOKUP(B6,'2013'!$B$2:$G$20,3,FALSE),VLOOKUP(B6,'2012'!$B$2:$G$20,3,FALSE),VLOOKUP(B6,'2011'!$B$2:$G$23,3,FALSE),VLOOKUP(B6,'2010'!$B$2:$G$21,3,FALSE),VLOOKUP(B6,'2009'!$B$2:$G$20,3,FALSE),VLOOKUP(B6,'2008'!$B$2:$G$22,3,FALSE),VLOOKUP(B6,'2007'!$B$2:$G$23,3,FALSE),VLOOKUP(B6,'2006'!$B$2:$G$21,3,FALSE),VLOOKUP(B6,'2005'!$B$2:$G$21,3,FALSE))</f>
        <v>104.33</v>
      </c>
      <c r="E6" s="31">
        <f>SUM(VLOOKUP(B6,'2014'!$B$2:$G$20,4,FALSE),VLOOKUP(B6,'2013'!$B$2:$G$20,4,FALSE),VLOOKUP(B6,'2012'!$B$2:$G$20,4,FALSE),VLOOKUP(B6,'2011'!$B$2:$G$23,4,FALSE),VLOOKUP(B6,'2010'!$B$2:$G$21,4,FALSE),VLOOKUP(B6,'2009'!$B$2:$G$20,4,FALSE),VLOOKUP(B6,'2008'!$B$2:$G$22,4,FALSE),VLOOKUP(B6,'2007'!$B$2:$G$23,4,FALSE),VLOOKUP(B6,'2006'!$B$2:$G$21,4,FALSE),VLOOKUP(B6,'2005'!$B$2:$G$21,4,FALSE))</f>
        <v>1</v>
      </c>
      <c r="F6" s="31">
        <f>SUM(VLOOKUP(B6,'2014'!$B$2:$G$20,5,FALSE),VLOOKUP(B6,'2013'!$B$2:$G$20,5,FALSE), VLOOKUP(B6,'2012'!$B$2:$G$20,5,FALSE),VLOOKUP(B6,'2011'!$B$2:$G$23,5,FALSE),VLOOKUP(B6,'2010'!$B$2:$G$21,5,FALSE),VLOOKUP(B6,'2009'!$B$2:$G$20,5,FALSE),VLOOKUP(B6,'2008'!$B$2:$G$22,5,FALSE),VLOOKUP(B6,'2007'!$B$2:$G$23,5,FALSE),VLOOKUP(B6,'2006'!$B$2:$G$21,5,FALSE),VLOOKUP(B6,'2005'!$B$2:$G$21,5,FALSE))</f>
        <v>720</v>
      </c>
      <c r="G6" s="31">
        <f>SUM(VLOOKUP(B6,'2014'!$B$2:$G$20,6,FALSE),VLOOKUP(B6,'2013'!$B$2:$G$20,6,FALSE),VLOOKUP(B6,'2012'!$B$2:$G$20,6,FALSE),VLOOKUP(B6,'2011'!$B$2:$G$23,6,FALSE),VLOOKUP(B6,'2010'!$B$2:$G$21,6,FALSE),VLOOKUP(B6,'2009'!$B$2:$G$20,6,FALSE),VLOOKUP(B6,'2008'!$B$2:$G$22,6,FALSE),VLOOKUP(B6,'2007'!$B$2:$G$23,6,FALSE),VLOOKUP(B6,'2006'!$B$2:$G$21,6,FALSE),VLOOKUP(B6,'2005'!$B$2:$G$21,6,FALSE))</f>
        <v>31</v>
      </c>
      <c r="H6" s="33" t="s">
        <v>141</v>
      </c>
      <c r="I6" s="34">
        <f t="shared" si="0"/>
        <v>23.225806451612904</v>
      </c>
      <c r="J6" s="34">
        <f t="shared" si="1"/>
        <v>6.9011789514041979</v>
      </c>
      <c r="K6" s="34">
        <f t="shared" si="2"/>
        <v>20.192903225806454</v>
      </c>
    </row>
    <row r="7" spans="1:11" ht="15" customHeight="1" x14ac:dyDescent="0.2">
      <c r="A7" s="31" t="s">
        <v>57</v>
      </c>
      <c r="B7" s="31" t="s">
        <v>58</v>
      </c>
      <c r="C7" s="31">
        <f>SUM(VLOOKUP(B7,'2014'!$B$2:$G$20,2,FALSE),VLOOKUP(B7,'2013'!$B$2:$G$20,2,FALSE),VLOOKUP(B7,'2012'!$B$2:$G$20,2,FALSE),VLOOKUP(B7,'2011'!$B$2:$G$23,2,FALSE),VLOOKUP(B7,'2010'!$B$2:$G$21,2,FALSE),VLOOKUP(B7,'2009'!$B$2:$G$20,2,FALSE),VLOOKUP(B7,'2008'!$B$2:$G$22,2,FALSE),VLOOKUP(B7,'2007'!$B$2:$G$23,2,FALSE),VLOOKUP(B7,'2006'!$B$2:$G$21,2,FALSE),VLOOKUP(B7,'2005'!$B$2:$G$21,2,FALSE))</f>
        <v>35</v>
      </c>
      <c r="D7" s="32">
        <f>SUM(VLOOKUP(B7,'2014'!$B$2:$G$20,3,FALSE), VLOOKUP(B7,'2013'!$B$2:$G$20,3,FALSE),VLOOKUP(B7,'2012'!$B$2:$G$20,3,FALSE),VLOOKUP(B7,'2011'!$B$2:$G$23,3,FALSE),VLOOKUP(B7,'2010'!$B$2:$G$21,3,FALSE),VLOOKUP(B7,'2009'!$B$2:$G$20,3,FALSE),VLOOKUP(B7,'2008'!$B$2:$G$22,3,FALSE),VLOOKUP(B7,'2007'!$B$2:$G$23,3,FALSE),VLOOKUP(B7,'2006'!$B$2:$G$21,3,FALSE),VLOOKUP(B7,'2005'!$B$2:$G$21,3,FALSE))</f>
        <v>89.5</v>
      </c>
      <c r="E7" s="31">
        <f>SUM(VLOOKUP(B7,'2014'!$B$2:$G$20,4,FALSE),VLOOKUP(B7,'2013'!$B$2:$G$20,4,FALSE),VLOOKUP(B7,'2012'!$B$2:$G$20,4,FALSE),VLOOKUP(B7,'2011'!$B$2:$G$23,4,FALSE),VLOOKUP(B7,'2010'!$B$2:$G$21,4,FALSE),VLOOKUP(B7,'2009'!$B$2:$G$20,4,FALSE),VLOOKUP(B7,'2008'!$B$2:$G$22,4,FALSE),VLOOKUP(B7,'2007'!$B$2:$G$23,4,FALSE),VLOOKUP(B7,'2006'!$B$2:$G$21,4,FALSE),VLOOKUP(B7,'2005'!$B$2:$G$21,4,FALSE))</f>
        <v>2</v>
      </c>
      <c r="F7" s="31">
        <f>SUM(VLOOKUP(B7,'2014'!$B$2:$G$20,5,FALSE),VLOOKUP(B7,'2013'!$B$2:$G$20,5,FALSE), VLOOKUP(B7,'2012'!$B$2:$G$20,5,FALSE),VLOOKUP(B7,'2011'!$B$2:$G$23,5,FALSE),VLOOKUP(B7,'2010'!$B$2:$G$21,5,FALSE),VLOOKUP(B7,'2009'!$B$2:$G$20,5,FALSE),VLOOKUP(B7,'2008'!$B$2:$G$22,5,FALSE),VLOOKUP(B7,'2007'!$B$2:$G$23,5,FALSE),VLOOKUP(B7,'2006'!$B$2:$G$21,5,FALSE),VLOOKUP(B7,'2005'!$B$2:$G$21,5,FALSE))</f>
        <v>560</v>
      </c>
      <c r="G7" s="31">
        <f>SUM(VLOOKUP(B7,'2014'!$B$2:$G$20,6,FALSE),VLOOKUP(B7,'2013'!$B$2:$G$20,6,FALSE),VLOOKUP(B7,'2012'!$B$2:$G$20,6,FALSE),VLOOKUP(B7,'2011'!$B$2:$G$23,6,FALSE),VLOOKUP(B7,'2010'!$B$2:$G$21,6,FALSE),VLOOKUP(B7,'2009'!$B$2:$G$20,6,FALSE),VLOOKUP(B7,'2008'!$B$2:$G$22,6,FALSE),VLOOKUP(B7,'2007'!$B$2:$G$23,6,FALSE),VLOOKUP(B7,'2006'!$B$2:$G$21,6,FALSE),VLOOKUP(B7,'2005'!$B$2:$G$21,6,FALSE))</f>
        <v>23</v>
      </c>
      <c r="H7" s="33" t="s">
        <v>169</v>
      </c>
      <c r="I7" s="34">
        <f t="shared" si="0"/>
        <v>24.347826086956523</v>
      </c>
      <c r="J7" s="34">
        <f t="shared" si="1"/>
        <v>6.2569832402234633</v>
      </c>
      <c r="K7" s="34">
        <f t="shared" si="2"/>
        <v>23.347826086956523</v>
      </c>
    </row>
    <row r="8" spans="1:11" ht="15" customHeight="1" x14ac:dyDescent="0.2">
      <c r="A8" s="31" t="s">
        <v>55</v>
      </c>
      <c r="B8" s="31" t="s">
        <v>56</v>
      </c>
      <c r="C8" s="31">
        <f>SUM(VLOOKUP(B8,'2014'!$B$2:$G$20,2,FALSE),VLOOKUP(B8,'2013'!$B$2:$G$20,2,FALSE),VLOOKUP(B8,'2012'!$B$2:$G$20,2,FALSE),VLOOKUP(B8,'2011'!$B$2:$G$23,2,FALSE),VLOOKUP(B8,'2010'!$B$2:$G$21,2,FALSE),VLOOKUP(B8,'2009'!$B$2:$G$20,2,FALSE),VLOOKUP(B8,'2008'!$B$2:$G$22,2,FALSE),VLOOKUP(B8,'2007'!$B$2:$G$23,2,FALSE),VLOOKUP(B8,'2006'!$B$2:$G$21,2,FALSE),VLOOKUP(B8,'2005'!$B$2:$G$21,2,FALSE))</f>
        <v>16</v>
      </c>
      <c r="D8" s="32">
        <f>SUM(VLOOKUP(B8,'2014'!$B$2:$G$20,3,FALSE), VLOOKUP(B8,'2013'!$B$2:$G$20,3,FALSE),VLOOKUP(B8,'2012'!$B$2:$G$20,3,FALSE),VLOOKUP(B8,'2011'!$B$2:$G$23,3,FALSE),VLOOKUP(B8,'2010'!$B$2:$G$21,3,FALSE),VLOOKUP(B8,'2009'!$B$2:$G$20,3,FALSE),VLOOKUP(B8,'2008'!$B$2:$G$22,3,FALSE),VLOOKUP(B8,'2007'!$B$2:$G$23,3,FALSE),VLOOKUP(B8,'2006'!$B$2:$G$21,3,FALSE),VLOOKUP(B8,'2005'!$B$2:$G$21,3,FALSE))</f>
        <v>46</v>
      </c>
      <c r="E8" s="31">
        <f>SUM(VLOOKUP(B8,'2014'!$B$2:$G$20,4,FALSE),VLOOKUP(B8,'2013'!$B$2:$G$20,4,FALSE),VLOOKUP(B8,'2012'!$B$2:$G$20,4,FALSE),VLOOKUP(B8,'2011'!$B$2:$G$23,4,FALSE),VLOOKUP(B8,'2010'!$B$2:$G$21,4,FALSE),VLOOKUP(B8,'2009'!$B$2:$G$20,4,FALSE),VLOOKUP(B8,'2008'!$B$2:$G$22,4,FALSE),VLOOKUP(B8,'2007'!$B$2:$G$23,4,FALSE),VLOOKUP(B8,'2006'!$B$2:$G$21,4,FALSE),VLOOKUP(B8,'2005'!$B$2:$G$21,4,FALSE))</f>
        <v>2</v>
      </c>
      <c r="F8" s="31">
        <f>SUM(VLOOKUP(B8,'2014'!$B$2:$G$20,5,FALSE),VLOOKUP(B8,'2013'!$B$2:$G$20,5,FALSE), VLOOKUP(B8,'2012'!$B$2:$G$20,5,FALSE),VLOOKUP(B8,'2011'!$B$2:$G$23,5,FALSE),VLOOKUP(B8,'2010'!$B$2:$G$21,5,FALSE),VLOOKUP(B8,'2009'!$B$2:$G$20,5,FALSE),VLOOKUP(B8,'2008'!$B$2:$G$22,5,FALSE),VLOOKUP(B8,'2007'!$B$2:$G$23,5,FALSE),VLOOKUP(B8,'2006'!$B$2:$G$21,5,FALSE),VLOOKUP(B8,'2005'!$B$2:$G$21,5,FALSE))</f>
        <v>215</v>
      </c>
      <c r="G8" s="31">
        <f>SUM(VLOOKUP(B8,'2014'!$B$2:$G$20,6,FALSE),VLOOKUP(B8,'2013'!$B$2:$G$20,6,FALSE),VLOOKUP(B8,'2012'!$B$2:$G$20,6,FALSE),VLOOKUP(B8,'2011'!$B$2:$G$23,6,FALSE),VLOOKUP(B8,'2010'!$B$2:$G$21,6,FALSE),VLOOKUP(B8,'2009'!$B$2:$G$20,6,FALSE),VLOOKUP(B8,'2008'!$B$2:$G$22,6,FALSE),VLOOKUP(B8,'2007'!$B$2:$G$23,6,FALSE),VLOOKUP(B8,'2006'!$B$2:$G$21,6,FALSE),VLOOKUP(B8,'2005'!$B$2:$G$21,6,FALSE))</f>
        <v>21</v>
      </c>
      <c r="H8" s="33" t="s">
        <v>156</v>
      </c>
      <c r="I8" s="34">
        <f t="shared" si="0"/>
        <v>10.238095238095237</v>
      </c>
      <c r="J8" s="34">
        <f t="shared" si="1"/>
        <v>4.6739130434782608</v>
      </c>
      <c r="K8" s="34">
        <f t="shared" si="2"/>
        <v>13.142857142857142</v>
      </c>
    </row>
    <row r="9" spans="1:11" ht="15" customHeight="1" x14ac:dyDescent="0.2">
      <c r="A9" s="31" t="s">
        <v>15</v>
      </c>
      <c r="B9" s="31" t="s">
        <v>16</v>
      </c>
      <c r="C9" s="31">
        <f>SUM(VLOOKUP(B9,'2014'!$B$2:$G$20,2,FALSE),VLOOKUP(B9,'2013'!$B$2:$G$20,2,FALSE),VLOOKUP(B9,'2012'!$B$2:$G$20,2,FALSE),VLOOKUP(B9,'2011'!$B$2:$G$23,2,FALSE),VLOOKUP(B9,'2010'!$B$2:$G$21,2,FALSE),VLOOKUP(B9,'2009'!$B$2:$G$20,2,FALSE),VLOOKUP(B9,'2008'!$B$2:$G$22,2,FALSE),VLOOKUP(B9,'2007'!$B$2:$G$23,2,FALSE),VLOOKUP(B9,'2006'!$B$2:$G$21,2,FALSE),VLOOKUP(B9,'2005'!$B$2:$G$21,2,FALSE))</f>
        <v>20</v>
      </c>
      <c r="D9" s="32">
        <f>SUM(VLOOKUP(B9,'2014'!$B$2:$G$20,3,FALSE), VLOOKUP(B9,'2013'!$B$2:$G$20,3,FALSE),VLOOKUP(B9,'2012'!$B$2:$G$20,3,FALSE),VLOOKUP(B9,'2011'!$B$2:$G$23,3,FALSE),VLOOKUP(B9,'2010'!$B$2:$G$21,3,FALSE),VLOOKUP(B9,'2009'!$B$2:$G$20,3,FALSE),VLOOKUP(B9,'2008'!$B$2:$G$22,3,FALSE),VLOOKUP(B9,'2007'!$B$2:$G$23,3,FALSE),VLOOKUP(B9,'2006'!$B$2:$G$21,3,FALSE),VLOOKUP(B9,'2005'!$B$2:$G$21,3,FALSE))</f>
        <v>42</v>
      </c>
      <c r="E9" s="31">
        <f>SUM(VLOOKUP(B9,'2014'!$B$2:$G$20,4,FALSE),VLOOKUP(B9,'2013'!$B$2:$G$20,4,FALSE),VLOOKUP(B9,'2012'!$B$2:$G$20,4,FALSE),VLOOKUP(B9,'2011'!$B$2:$G$23,4,FALSE),VLOOKUP(B9,'2010'!$B$2:$G$21,4,FALSE),VLOOKUP(B9,'2009'!$B$2:$G$20,4,FALSE),VLOOKUP(B9,'2008'!$B$2:$G$22,4,FALSE),VLOOKUP(B9,'2007'!$B$2:$G$23,4,FALSE),VLOOKUP(B9,'2006'!$B$2:$G$21,4,FALSE),VLOOKUP(B9,'2005'!$B$2:$G$21,4,FALSE))</f>
        <v>2</v>
      </c>
      <c r="F9" s="31">
        <f>SUM(VLOOKUP(B9,'2014'!$B$2:$G$20,5,FALSE),VLOOKUP(B9,'2013'!$B$2:$G$20,5,FALSE), VLOOKUP(B9,'2012'!$B$2:$G$20,5,FALSE),VLOOKUP(B9,'2011'!$B$2:$G$23,5,FALSE),VLOOKUP(B9,'2010'!$B$2:$G$21,5,FALSE),VLOOKUP(B9,'2009'!$B$2:$G$20,5,FALSE),VLOOKUP(B9,'2008'!$B$2:$G$22,5,FALSE),VLOOKUP(B9,'2007'!$B$2:$G$23,5,FALSE),VLOOKUP(B9,'2006'!$B$2:$G$21,5,FALSE),VLOOKUP(B9,'2005'!$B$2:$G$21,5,FALSE))</f>
        <v>198</v>
      </c>
      <c r="G9" s="31">
        <f>SUM(VLOOKUP(B9,'2014'!$B$2:$G$20,6,FALSE),VLOOKUP(B9,'2013'!$B$2:$G$20,6,FALSE),VLOOKUP(B9,'2012'!$B$2:$G$20,6,FALSE),VLOOKUP(B9,'2011'!$B$2:$G$23,6,FALSE),VLOOKUP(B9,'2010'!$B$2:$G$21,6,FALSE),VLOOKUP(B9,'2009'!$B$2:$G$20,6,FALSE),VLOOKUP(B9,'2008'!$B$2:$G$22,6,FALSE),VLOOKUP(B9,'2007'!$B$2:$G$23,6,FALSE),VLOOKUP(B9,'2006'!$B$2:$G$21,6,FALSE),VLOOKUP(B9,'2005'!$B$2:$G$21,6,FALSE))</f>
        <v>17</v>
      </c>
      <c r="H9" s="33" t="s">
        <v>119</v>
      </c>
      <c r="I9" s="34">
        <f t="shared" si="0"/>
        <v>11.647058823529411</v>
      </c>
      <c r="J9" s="34">
        <f t="shared" si="1"/>
        <v>4.7142857142857144</v>
      </c>
      <c r="K9" s="34">
        <f t="shared" si="2"/>
        <v>14.823529411764707</v>
      </c>
    </row>
    <row r="10" spans="1:11" ht="15" customHeight="1" x14ac:dyDescent="0.2">
      <c r="A10" s="31" t="s">
        <v>83</v>
      </c>
      <c r="B10" s="31" t="s">
        <v>84</v>
      </c>
      <c r="C10" s="31">
        <f>SUM(VLOOKUP(B10,'2014'!$B$2:$G$20,2,FALSE),VLOOKUP(B10,'2013'!$B$2:$G$20,2,FALSE),VLOOKUP(B10,'2012'!$B$2:$G$20,2,FALSE),VLOOKUP(B10,'2011'!$B$2:$G$23,2,FALSE),VLOOKUP(B10,'2010'!$B$2:$G$21,2,FALSE),VLOOKUP(B10,'2009'!$B$2:$G$20,2,FALSE),VLOOKUP(B10,'2008'!$B$2:$G$22,2,FALSE),VLOOKUP(B10,'2007'!$B$2:$G$23,2,FALSE),VLOOKUP(B10,'2006'!$B$2:$G$21,2,FALSE),VLOOKUP(B10,'2005'!$B$2:$G$21,2,FALSE))</f>
        <v>16</v>
      </c>
      <c r="D10" s="32">
        <f>SUM(VLOOKUP(B10,'2014'!$B$2:$G$20,3,FALSE), VLOOKUP(B10,'2013'!$B$2:$G$20,3,FALSE),VLOOKUP(B10,'2012'!$B$2:$G$20,3,FALSE),VLOOKUP(B10,'2011'!$B$2:$G$23,3,FALSE),VLOOKUP(B10,'2010'!$B$2:$G$21,3,FALSE),VLOOKUP(B10,'2009'!$B$2:$G$20,3,FALSE),VLOOKUP(B10,'2008'!$B$2:$G$22,3,FALSE),VLOOKUP(B10,'2007'!$B$2:$G$23,3,FALSE),VLOOKUP(B10,'2006'!$B$2:$G$21,3,FALSE),VLOOKUP(B10,'2005'!$B$2:$G$21,3,FALSE))</f>
        <v>46</v>
      </c>
      <c r="E10" s="31">
        <f>SUM(VLOOKUP(B10,'2014'!$B$2:$G$20,4,FALSE),VLOOKUP(B10,'2013'!$B$2:$G$20,4,FALSE),VLOOKUP(B10,'2012'!$B$2:$G$20,4,FALSE),VLOOKUP(B10,'2011'!$B$2:$G$23,4,FALSE),VLOOKUP(B10,'2010'!$B$2:$G$21,4,FALSE),VLOOKUP(B10,'2009'!$B$2:$G$20,4,FALSE),VLOOKUP(B10,'2008'!$B$2:$G$22,4,FALSE),VLOOKUP(B10,'2007'!$B$2:$G$23,4,FALSE),VLOOKUP(B10,'2006'!$B$2:$G$21,4,FALSE),VLOOKUP(B10,'2005'!$B$2:$G$21,4,FALSE))</f>
        <v>4</v>
      </c>
      <c r="F10" s="31">
        <f>SUM(VLOOKUP(B10,'2014'!$B$2:$G$20,5,FALSE),VLOOKUP(B10,'2013'!$B$2:$G$20,5,FALSE), VLOOKUP(B10,'2012'!$B$2:$G$20,5,FALSE),VLOOKUP(B10,'2011'!$B$2:$G$23,5,FALSE),VLOOKUP(B10,'2010'!$B$2:$G$21,5,FALSE),VLOOKUP(B10,'2009'!$B$2:$G$20,5,FALSE),VLOOKUP(B10,'2008'!$B$2:$G$22,5,FALSE),VLOOKUP(B10,'2007'!$B$2:$G$23,5,FALSE),VLOOKUP(B10,'2006'!$B$2:$G$21,5,FALSE),VLOOKUP(B10,'2005'!$B$2:$G$21,5,FALSE))</f>
        <v>190</v>
      </c>
      <c r="G10" s="31">
        <f>SUM(VLOOKUP(B10,'2014'!$B$2:$G$20,6,FALSE),VLOOKUP(B10,'2013'!$B$2:$G$20,6,FALSE),VLOOKUP(B10,'2012'!$B$2:$G$20,6,FALSE),VLOOKUP(B10,'2011'!$B$2:$G$23,6,FALSE),VLOOKUP(B10,'2010'!$B$2:$G$21,6,FALSE),VLOOKUP(B10,'2009'!$B$2:$G$20,6,FALSE),VLOOKUP(B10,'2008'!$B$2:$G$22,6,FALSE),VLOOKUP(B10,'2007'!$B$2:$G$23,6,FALSE),VLOOKUP(B10,'2006'!$B$2:$G$21,6,FALSE),VLOOKUP(B10,'2005'!$B$2:$G$21,6,FALSE))</f>
        <v>15</v>
      </c>
      <c r="H10" s="33" t="s">
        <v>164</v>
      </c>
      <c r="I10" s="34">
        <f t="shared" si="0"/>
        <v>12.666666666666666</v>
      </c>
      <c r="J10" s="34">
        <f t="shared" si="1"/>
        <v>4.1304347826086953</v>
      </c>
      <c r="K10" s="34">
        <f t="shared" si="2"/>
        <v>18.399999999999999</v>
      </c>
    </row>
    <row r="11" spans="1:11" ht="15" customHeight="1" x14ac:dyDescent="0.2">
      <c r="A11" s="31" t="s">
        <v>6</v>
      </c>
      <c r="B11" s="31" t="s">
        <v>7</v>
      </c>
      <c r="C11" s="31">
        <f>SUM(VLOOKUP(B11,'2014'!$B$2:$G$20,2,FALSE),VLOOKUP(B11,'2013'!$B$2:$G$20,2,FALSE),VLOOKUP(B11,'2012'!$B$2:$G$20,2,FALSE),VLOOKUP(B11,'2011'!$B$2:$G$23,2,FALSE),VLOOKUP(B11,'2010'!$B$2:$G$21,2,FALSE),VLOOKUP(B11,'2009'!$B$2:$G$20,2,FALSE),VLOOKUP(B11,'2008'!$B$2:$G$22,2,FALSE),VLOOKUP(B11,'2007'!$B$2:$G$23,2,FALSE),VLOOKUP(B11,'2006'!$B$2:$G$21,2,FALSE),VLOOKUP(B11,'2005'!$B$2:$G$21,2,FALSE))</f>
        <v>25</v>
      </c>
      <c r="D11" s="32">
        <f>SUM(VLOOKUP(B11,'2014'!$B$2:$G$20,3,FALSE), VLOOKUP(B11,'2013'!$B$2:$G$20,3,FALSE),VLOOKUP(B11,'2012'!$B$2:$G$20,3,FALSE),VLOOKUP(B11,'2011'!$B$2:$G$23,3,FALSE),VLOOKUP(B11,'2010'!$B$2:$G$21,3,FALSE),VLOOKUP(B11,'2009'!$B$2:$G$20,3,FALSE),VLOOKUP(B11,'2008'!$B$2:$G$22,3,FALSE),VLOOKUP(B11,'2007'!$B$2:$G$23,3,FALSE),VLOOKUP(B11,'2006'!$B$2:$G$21,3,FALSE),VLOOKUP(B11,'2005'!$B$2:$G$21,3,FALSE))</f>
        <v>38.33</v>
      </c>
      <c r="E11" s="31">
        <f>SUM(VLOOKUP(B11,'2014'!$B$2:$G$20,4,FALSE),VLOOKUP(B11,'2013'!$B$2:$G$20,4,FALSE),VLOOKUP(B11,'2012'!$B$2:$G$20,4,FALSE),VLOOKUP(B11,'2011'!$B$2:$G$23,4,FALSE),VLOOKUP(B11,'2010'!$B$2:$G$21,4,FALSE),VLOOKUP(B11,'2009'!$B$2:$G$20,4,FALSE),VLOOKUP(B11,'2008'!$B$2:$G$22,4,FALSE),VLOOKUP(B11,'2007'!$B$2:$G$23,4,FALSE),VLOOKUP(B11,'2006'!$B$2:$G$21,4,FALSE),VLOOKUP(B11,'2005'!$B$2:$G$21,4,FALSE))</f>
        <v>0</v>
      </c>
      <c r="F11" s="31">
        <f>SUM(VLOOKUP(B11,'2014'!$B$2:$G$20,5,FALSE),VLOOKUP(B11,'2013'!$B$2:$G$20,5,FALSE), VLOOKUP(B11,'2012'!$B$2:$G$20,5,FALSE),VLOOKUP(B11,'2011'!$B$2:$G$23,5,FALSE),VLOOKUP(B11,'2010'!$B$2:$G$21,5,FALSE),VLOOKUP(B11,'2009'!$B$2:$G$20,5,FALSE),VLOOKUP(B11,'2008'!$B$2:$G$22,5,FALSE),VLOOKUP(B11,'2007'!$B$2:$G$23,5,FALSE),VLOOKUP(B11,'2006'!$B$2:$G$21,5,FALSE),VLOOKUP(B11,'2005'!$B$2:$G$21,5,FALSE))</f>
        <v>255</v>
      </c>
      <c r="G11" s="31">
        <f>SUM(VLOOKUP(B11,'2014'!$B$2:$G$20,6,FALSE),VLOOKUP(B11,'2013'!$B$2:$G$20,6,FALSE),VLOOKUP(B11,'2012'!$B$2:$G$20,6,FALSE),VLOOKUP(B11,'2011'!$B$2:$G$23,6,FALSE),VLOOKUP(B11,'2010'!$B$2:$G$21,6,FALSE),VLOOKUP(B11,'2009'!$B$2:$G$20,6,FALSE),VLOOKUP(B11,'2008'!$B$2:$G$22,6,FALSE),VLOOKUP(B11,'2007'!$B$2:$G$23,6,FALSE),VLOOKUP(B11,'2006'!$B$2:$G$21,6,FALSE),VLOOKUP(B11,'2005'!$B$2:$G$21,6,FALSE))</f>
        <v>15</v>
      </c>
      <c r="H11" s="33" t="s">
        <v>169</v>
      </c>
      <c r="I11" s="34">
        <f t="shared" si="0"/>
        <v>17</v>
      </c>
      <c r="J11" s="34">
        <f t="shared" si="1"/>
        <v>6.6527524132533271</v>
      </c>
      <c r="K11" s="34">
        <f t="shared" si="2"/>
        <v>15.331999999999999</v>
      </c>
    </row>
    <row r="12" spans="1:11" ht="15" customHeight="1" x14ac:dyDescent="0.2">
      <c r="A12" s="31" t="s">
        <v>6</v>
      </c>
      <c r="B12" s="31" t="s">
        <v>8</v>
      </c>
      <c r="C12" s="31">
        <f>SUM(VLOOKUP(B12,'2014'!$B$2:$G$20,2,FALSE),VLOOKUP(B12,'2013'!$B$2:$G$20,2,FALSE),VLOOKUP(B12,'2012'!$B$2:$G$20,2,FALSE),VLOOKUP(B12,'2011'!$B$2:$G$23,2,FALSE),VLOOKUP(B12,'2010'!$B$2:$G$21,2,FALSE),VLOOKUP(B12,'2009'!$B$2:$G$20,2,FALSE),VLOOKUP(B12,'2008'!$B$2:$G$22,2,FALSE),VLOOKUP(B12,'2007'!$B$2:$G$23,2,FALSE),VLOOKUP(B12,'2006'!$B$2:$G$21,2,FALSE),VLOOKUP(B12,'2005'!$B$2:$G$21,2,FALSE))</f>
        <v>22</v>
      </c>
      <c r="D12" s="32">
        <f>SUM(VLOOKUP(B12,'2014'!$B$2:$G$20,3,FALSE), VLOOKUP(B12,'2013'!$B$2:$G$20,3,FALSE),VLOOKUP(B12,'2012'!$B$2:$G$20,3,FALSE),VLOOKUP(B12,'2011'!$B$2:$G$23,3,FALSE),VLOOKUP(B12,'2010'!$B$2:$G$21,3,FALSE),VLOOKUP(B12,'2009'!$B$2:$G$20,3,FALSE),VLOOKUP(B12,'2008'!$B$2:$G$22,3,FALSE),VLOOKUP(B12,'2007'!$B$2:$G$23,3,FALSE),VLOOKUP(B12,'2006'!$B$2:$G$21,3,FALSE),VLOOKUP(B12,'2005'!$B$2:$G$21,3,FALSE))</f>
        <v>39</v>
      </c>
      <c r="E12" s="31">
        <f>SUM(VLOOKUP(B12,'2014'!$B$2:$G$20,4,FALSE),VLOOKUP(B12,'2013'!$B$2:$G$20,4,FALSE),VLOOKUP(B12,'2012'!$B$2:$G$20,4,FALSE),VLOOKUP(B12,'2011'!$B$2:$G$23,4,FALSE),VLOOKUP(B12,'2010'!$B$2:$G$21,4,FALSE),VLOOKUP(B12,'2009'!$B$2:$G$20,4,FALSE),VLOOKUP(B12,'2008'!$B$2:$G$22,4,FALSE),VLOOKUP(B12,'2007'!$B$2:$G$23,4,FALSE),VLOOKUP(B12,'2006'!$B$2:$G$21,4,FALSE),VLOOKUP(B12,'2005'!$B$2:$G$21,4,FALSE))</f>
        <v>0</v>
      </c>
      <c r="F12" s="31">
        <f>SUM(VLOOKUP(B12,'2014'!$B$2:$G$20,5,FALSE),VLOOKUP(B12,'2013'!$B$2:$G$20,5,FALSE), VLOOKUP(B12,'2012'!$B$2:$G$20,5,FALSE),VLOOKUP(B12,'2011'!$B$2:$G$23,5,FALSE),VLOOKUP(B12,'2010'!$B$2:$G$21,5,FALSE),VLOOKUP(B12,'2009'!$B$2:$G$20,5,FALSE),VLOOKUP(B12,'2008'!$B$2:$G$22,5,FALSE),VLOOKUP(B12,'2007'!$B$2:$G$23,5,FALSE),VLOOKUP(B12,'2006'!$B$2:$G$21,5,FALSE),VLOOKUP(B12,'2005'!$B$2:$G$21,5,FALSE))</f>
        <v>295</v>
      </c>
      <c r="G12" s="31">
        <f>SUM(VLOOKUP(B12,'2014'!$B$2:$G$20,6,FALSE),VLOOKUP(B12,'2013'!$B$2:$G$20,6,FALSE),VLOOKUP(B12,'2012'!$B$2:$G$20,6,FALSE),VLOOKUP(B12,'2011'!$B$2:$G$23,6,FALSE),VLOOKUP(B12,'2010'!$B$2:$G$21,6,FALSE),VLOOKUP(B12,'2009'!$B$2:$G$20,6,FALSE),VLOOKUP(B12,'2008'!$B$2:$G$22,6,FALSE),VLOOKUP(B12,'2007'!$B$2:$G$23,6,FALSE),VLOOKUP(B12,'2006'!$B$2:$G$21,6,FALSE),VLOOKUP(B12,'2005'!$B$2:$G$21,6,FALSE))</f>
        <v>15</v>
      </c>
      <c r="H12" s="33" t="s">
        <v>188</v>
      </c>
      <c r="I12" s="34">
        <f t="shared" si="0"/>
        <v>19.666666666666668</v>
      </c>
      <c r="J12" s="34">
        <f t="shared" si="1"/>
        <v>7.5641025641025639</v>
      </c>
      <c r="K12" s="34">
        <f t="shared" si="2"/>
        <v>15.6</v>
      </c>
    </row>
    <row r="13" spans="1:11" ht="15" customHeight="1" x14ac:dyDescent="0.2">
      <c r="A13" s="31" t="s">
        <v>11</v>
      </c>
      <c r="B13" s="31" t="s">
        <v>12</v>
      </c>
      <c r="C13" s="31">
        <f>SUM(VLOOKUP(B13,'2014'!$B$2:$G$20,2,FALSE),VLOOKUP(B13,'2013'!$B$2:$G$20,2,FALSE),VLOOKUP(B13,'2012'!$B$2:$G$20,2,FALSE),VLOOKUP(B13,'2011'!$B$2:$G$23,2,FALSE),VLOOKUP(B13,'2010'!$B$2:$G$21,2,FALSE),VLOOKUP(B13,'2009'!$B$2:$G$20,2,FALSE),VLOOKUP(B13,'2008'!$B$2:$G$22,2,FALSE),VLOOKUP(B13,'2007'!$B$2:$G$23,2,FALSE),VLOOKUP(B13,'2006'!$B$2:$G$21,2,FALSE),VLOOKUP(B13,'2005'!$B$2:$G$21,2,FALSE))</f>
        <v>13</v>
      </c>
      <c r="D13" s="32">
        <f>SUM(VLOOKUP(B13,'2014'!$B$2:$G$20,3,FALSE), VLOOKUP(B13,'2013'!$B$2:$G$20,3,FALSE),VLOOKUP(B13,'2012'!$B$2:$G$20,3,FALSE),VLOOKUP(B13,'2011'!$B$2:$G$23,3,FALSE),VLOOKUP(B13,'2010'!$B$2:$G$21,3,FALSE),VLOOKUP(B13,'2009'!$B$2:$G$20,3,FALSE),VLOOKUP(B13,'2008'!$B$2:$G$22,3,FALSE),VLOOKUP(B13,'2007'!$B$2:$G$23,3,FALSE),VLOOKUP(B13,'2006'!$B$2:$G$21,3,FALSE),VLOOKUP(B13,'2005'!$B$2:$G$21,3,FALSE))</f>
        <v>28</v>
      </c>
      <c r="E13" s="31">
        <f>SUM(VLOOKUP(B13,'2014'!$B$2:$G$20,4,FALSE),VLOOKUP(B13,'2013'!$B$2:$G$20,4,FALSE),VLOOKUP(B13,'2012'!$B$2:$G$20,4,FALSE),VLOOKUP(B13,'2011'!$B$2:$G$23,4,FALSE),VLOOKUP(B13,'2010'!$B$2:$G$21,4,FALSE),VLOOKUP(B13,'2009'!$B$2:$G$20,4,FALSE),VLOOKUP(B13,'2008'!$B$2:$G$22,4,FALSE),VLOOKUP(B13,'2007'!$B$2:$G$23,4,FALSE),VLOOKUP(B13,'2006'!$B$2:$G$21,4,FALSE),VLOOKUP(B13,'2005'!$B$2:$G$21,4,FALSE))</f>
        <v>0</v>
      </c>
      <c r="F13" s="31">
        <f>SUM(VLOOKUP(B13,'2014'!$B$2:$G$20,5,FALSE),VLOOKUP(B13,'2013'!$B$2:$G$20,5,FALSE), VLOOKUP(B13,'2012'!$B$2:$G$20,5,FALSE),VLOOKUP(B13,'2011'!$B$2:$G$23,5,FALSE),VLOOKUP(B13,'2010'!$B$2:$G$21,5,FALSE),VLOOKUP(B13,'2009'!$B$2:$G$20,5,FALSE),VLOOKUP(B13,'2008'!$B$2:$G$22,5,FALSE),VLOOKUP(B13,'2007'!$B$2:$G$23,5,FALSE),VLOOKUP(B13,'2006'!$B$2:$G$21,5,FALSE),VLOOKUP(B13,'2005'!$B$2:$G$21,5,FALSE))</f>
        <v>148</v>
      </c>
      <c r="G13" s="31">
        <f>SUM(VLOOKUP(B13,'2014'!$B$2:$G$20,6,FALSE),VLOOKUP(B13,'2013'!$B$2:$G$20,6,FALSE),VLOOKUP(B13,'2012'!$B$2:$G$20,6,FALSE),VLOOKUP(B13,'2011'!$B$2:$G$23,6,FALSE),VLOOKUP(B13,'2010'!$B$2:$G$21,6,FALSE),VLOOKUP(B13,'2009'!$B$2:$G$20,6,FALSE),VLOOKUP(B13,'2008'!$B$2:$G$22,6,FALSE),VLOOKUP(B13,'2007'!$B$2:$G$23,6,FALSE),VLOOKUP(B13,'2006'!$B$2:$G$21,6,FALSE),VLOOKUP(B13,'2005'!$B$2:$G$21,6,FALSE))</f>
        <v>14</v>
      </c>
      <c r="H13" s="33" t="s">
        <v>120</v>
      </c>
      <c r="I13" s="34">
        <f t="shared" si="0"/>
        <v>10.571428571428571</v>
      </c>
      <c r="J13" s="34">
        <f t="shared" si="1"/>
        <v>5.2857142857142856</v>
      </c>
      <c r="K13" s="34">
        <f t="shared" si="2"/>
        <v>12</v>
      </c>
    </row>
    <row r="14" spans="1:11" ht="15" customHeight="1" x14ac:dyDescent="0.2">
      <c r="A14" s="31" t="s">
        <v>110</v>
      </c>
      <c r="B14" s="31" t="s">
        <v>111</v>
      </c>
      <c r="C14" s="31">
        <f>SUM(VLOOKUP(B14,'2014'!$B$2:$G$20,2,FALSE),VLOOKUP(B14,'2013'!$B$2:$G$20,2,FALSE),VLOOKUP(B14,'2012'!$B$2:$G$20,2,FALSE))</f>
        <v>14</v>
      </c>
      <c r="D14" s="31">
        <f>SUM(VLOOKUP(B14,'2014'!$B$2:$G$20,3,FALSE), VLOOKUP(B14,'2013'!$B$2:$G$20,3,FALSE),VLOOKUP(B14,'2012'!$B$2:$G$20,3,FALSE))</f>
        <v>46.67</v>
      </c>
      <c r="E14" s="31">
        <f>SUM(VLOOKUP(B14,'2014'!$B$2:$G$20,4,FALSE),VLOOKUP(B14,'2013'!$B$2:$G$20,4,FALSE), VLOOKUP(B14,'2012'!$B$2:$G$20,4,FALSE))</f>
        <v>3</v>
      </c>
      <c r="F14" s="31">
        <f>SUM(VLOOKUP(B14,'2014'!$B$2:$G$20,5,FALSE),VLOOKUP(B14,'2013'!$B$2:$G$20,5,FALSE),VLOOKUP(B14,'2012'!$B$2:$G$20,5,FALSE))</f>
        <v>252</v>
      </c>
      <c r="G14" s="31">
        <f>SUM(VLOOKUP(B14,'2014'!$B$2:$G$20,6,FALSE),VLOOKUP(B14,'2013'!$B$2:$G$20,6,FALSE),VLOOKUP(B14,'2012'!$B$2:$G$20,6,FALSE))</f>
        <v>14</v>
      </c>
      <c r="H14" s="33" t="s">
        <v>156</v>
      </c>
      <c r="I14" s="34">
        <f t="shared" si="0"/>
        <v>18</v>
      </c>
      <c r="J14" s="34">
        <f t="shared" si="1"/>
        <v>5.3996143132633385</v>
      </c>
      <c r="K14" s="34">
        <f t="shared" si="2"/>
        <v>20.001428571428569</v>
      </c>
    </row>
    <row r="15" spans="1:11" ht="15" customHeight="1" x14ac:dyDescent="0.2">
      <c r="A15" s="31" t="s">
        <v>13</v>
      </c>
      <c r="B15" s="31" t="s">
        <v>14</v>
      </c>
      <c r="C15" s="31">
        <f>SUM(VLOOKUP(B15,'2014'!$B$2:$G$20,2,FALSE),VLOOKUP(B15,'2013'!$B$2:$G$20,2,FALSE),VLOOKUP(B15,'2012'!$B$2:$G$20,2,FALSE),VLOOKUP(B15,'2011'!$B$2:$G$23,2,FALSE),VLOOKUP(B15,'2010'!$B$2:$G$21,2,FALSE),VLOOKUP(B15,'2009'!$B$2:$G$20,2,FALSE),VLOOKUP(B15,'2008'!$B$2:$G$22,2,FALSE),VLOOKUP(B15,'2007'!$B$2:$G$23,2,FALSE),VLOOKUP(B15,'2006'!$B$2:$G$21,2,FALSE),VLOOKUP(B15,'2005'!$B$2:$G$21,2,FALSE))</f>
        <v>17</v>
      </c>
      <c r="D15" s="32">
        <f>SUM(VLOOKUP(B15,'2014'!$B$2:$G$20,3,FALSE), VLOOKUP(B15,'2013'!$B$2:$G$20,3,FALSE),VLOOKUP(B15,'2012'!$B$2:$G$20,3,FALSE),VLOOKUP(B15,'2011'!$B$2:$G$23,3,FALSE),VLOOKUP(B15,'2010'!$B$2:$G$21,3,FALSE),VLOOKUP(B15,'2009'!$B$2:$G$20,3,FALSE),VLOOKUP(B15,'2008'!$B$2:$G$22,3,FALSE),VLOOKUP(B15,'2007'!$B$2:$G$23,3,FALSE),VLOOKUP(B15,'2006'!$B$2:$G$21,3,FALSE),VLOOKUP(B15,'2005'!$B$2:$G$21,3,FALSE))</f>
        <v>27</v>
      </c>
      <c r="E15" s="31">
        <f>SUM(VLOOKUP(B15,'2014'!$B$2:$G$20,4,FALSE),VLOOKUP(B15,'2013'!$B$2:$G$20,4,FALSE),VLOOKUP(B15,'2012'!$B$2:$G$20,4,FALSE),VLOOKUP(B15,'2011'!$B$2:$G$23,4,FALSE),VLOOKUP(B15,'2010'!$B$2:$G$21,4,FALSE),VLOOKUP(B15,'2009'!$B$2:$G$20,4,FALSE),VLOOKUP(B15,'2008'!$B$2:$G$22,4,FALSE),VLOOKUP(B15,'2007'!$B$2:$G$23,4,FALSE),VLOOKUP(B15,'2006'!$B$2:$G$21,4,FALSE),VLOOKUP(B15,'2005'!$B$2:$G$21,4,FALSE))</f>
        <v>0</v>
      </c>
      <c r="F15" s="31">
        <f>SUM(VLOOKUP(B15,'2014'!$B$2:$G$20,5,FALSE),VLOOKUP(B15,'2013'!$B$2:$G$20,5,FALSE), VLOOKUP(B15,'2012'!$B$2:$G$20,5,FALSE),VLOOKUP(B15,'2011'!$B$2:$G$23,5,FALSE),VLOOKUP(B15,'2010'!$B$2:$G$21,5,FALSE),VLOOKUP(B15,'2009'!$B$2:$G$20,5,FALSE),VLOOKUP(B15,'2008'!$B$2:$G$22,5,FALSE),VLOOKUP(B15,'2007'!$B$2:$G$23,5,FALSE),VLOOKUP(B15,'2006'!$B$2:$G$21,5,FALSE),VLOOKUP(B15,'2005'!$B$2:$G$21,5,FALSE))</f>
        <v>201</v>
      </c>
      <c r="G15" s="31">
        <f>SUM(VLOOKUP(B15,'2014'!$B$2:$G$20,6,FALSE),VLOOKUP(B15,'2013'!$B$2:$G$20,6,FALSE),VLOOKUP(B15,'2012'!$B$2:$G$20,6,FALSE),VLOOKUP(B15,'2011'!$B$2:$G$23,6,FALSE),VLOOKUP(B15,'2010'!$B$2:$G$21,6,FALSE),VLOOKUP(B15,'2009'!$B$2:$G$20,6,FALSE),VLOOKUP(B15,'2008'!$B$2:$G$22,6,FALSE),VLOOKUP(B15,'2007'!$B$2:$G$23,6,FALSE),VLOOKUP(B15,'2006'!$B$2:$G$21,6,FALSE),VLOOKUP(B15,'2005'!$B$2:$G$21,6,FALSE))</f>
        <v>8</v>
      </c>
      <c r="H15" s="33" t="s">
        <v>140</v>
      </c>
      <c r="I15" s="34">
        <f t="shared" si="0"/>
        <v>25.125</v>
      </c>
      <c r="J15" s="34">
        <f t="shared" si="1"/>
        <v>7.4444444444444446</v>
      </c>
      <c r="K15" s="34">
        <f t="shared" si="2"/>
        <v>20.25</v>
      </c>
    </row>
    <row r="16" spans="1:11" ht="15" customHeight="1" x14ac:dyDescent="0.2">
      <c r="A16" s="31" t="s">
        <v>82</v>
      </c>
      <c r="B16" s="31" t="s">
        <v>20</v>
      </c>
      <c r="C16" s="31">
        <f>SUM(VLOOKUP(B16,'2014'!$B$2:$G$20,2,FALSE),VLOOKUP(B16,'2013'!$B$2:$G$20,2,FALSE),VLOOKUP(B16,'2012'!$B$2:$G$20,2,FALSE),VLOOKUP(B16,'2011'!$B$2:$G$23,2,FALSE),VLOOKUP(B16,'2010'!$B$2:$G$21,2,FALSE),VLOOKUP(B16,'2009'!$B$2:$G$20,2,FALSE),VLOOKUP(B16,'2008'!$B$2:$G$22,2,FALSE),VLOOKUP(B16,'2007'!$B$2:$G$23,2,FALSE),VLOOKUP(B16,'2006'!$B$2:$G$21,2,FALSE),VLOOKUP(B16,'2005'!$B$2:$G$21,2,FALSE))</f>
        <v>9</v>
      </c>
      <c r="D16" s="32">
        <f>SUM(VLOOKUP(B16,'2014'!$B$2:$G$20,3,FALSE), VLOOKUP(B16,'2013'!$B$2:$G$20,3,FALSE),VLOOKUP(B16,'2012'!$B$2:$G$20,3,FALSE),VLOOKUP(B16,'2011'!$B$2:$G$23,3,FALSE),VLOOKUP(B16,'2010'!$B$2:$G$21,3,FALSE),VLOOKUP(B16,'2009'!$B$2:$G$20,3,FALSE),VLOOKUP(B16,'2008'!$B$2:$G$22,3,FALSE),VLOOKUP(B16,'2007'!$B$2:$G$23,3,FALSE),VLOOKUP(B16,'2006'!$B$2:$G$21,3,FALSE),VLOOKUP(B16,'2005'!$B$2:$G$21,3,FALSE))</f>
        <v>11</v>
      </c>
      <c r="E16" s="31">
        <f>SUM(VLOOKUP(B16,'2014'!$B$2:$G$20,4,FALSE),VLOOKUP(B16,'2013'!$B$2:$G$20,4,FALSE),VLOOKUP(B16,'2012'!$B$2:$G$20,4,FALSE),VLOOKUP(B16,'2011'!$B$2:$G$23,4,FALSE),VLOOKUP(B16,'2010'!$B$2:$G$21,4,FALSE),VLOOKUP(B16,'2009'!$B$2:$G$20,4,FALSE),VLOOKUP(B16,'2008'!$B$2:$G$22,4,FALSE),VLOOKUP(B16,'2007'!$B$2:$G$23,4,FALSE),VLOOKUP(B16,'2006'!$B$2:$G$21,4,FALSE),VLOOKUP(B16,'2005'!$B$2:$G$21,4,FALSE))</f>
        <v>0</v>
      </c>
      <c r="F16" s="31">
        <f>SUM(VLOOKUP(B16,'2014'!$B$2:$G$20,5,FALSE),VLOOKUP(B16,'2013'!$B$2:$G$20,5,FALSE), VLOOKUP(B16,'2012'!$B$2:$G$20,5,FALSE),VLOOKUP(B16,'2011'!$B$2:$G$23,5,FALSE),VLOOKUP(B16,'2010'!$B$2:$G$21,5,FALSE),VLOOKUP(B16,'2009'!$B$2:$G$20,5,FALSE),VLOOKUP(B16,'2008'!$B$2:$G$22,5,FALSE),VLOOKUP(B16,'2007'!$B$2:$G$23,5,FALSE),VLOOKUP(B16,'2006'!$B$2:$G$21,5,FALSE),VLOOKUP(B16,'2005'!$B$2:$G$21,5,FALSE))</f>
        <v>66</v>
      </c>
      <c r="G16" s="31">
        <f>SUM(VLOOKUP(B16,'2014'!$B$2:$G$20,6,FALSE),VLOOKUP(B16,'2013'!$B$2:$G$20,6,FALSE),VLOOKUP(B16,'2012'!$B$2:$G$20,6,FALSE),VLOOKUP(B16,'2011'!$B$2:$G$23,6,FALSE),VLOOKUP(B16,'2010'!$B$2:$G$21,6,FALSE),VLOOKUP(B16,'2009'!$B$2:$G$20,6,FALSE),VLOOKUP(B16,'2008'!$B$2:$G$22,6,FALSE),VLOOKUP(B16,'2007'!$B$2:$G$23,6,FALSE),VLOOKUP(B16,'2006'!$B$2:$G$21,6,FALSE),VLOOKUP(B16,'2005'!$B$2:$G$21,6,FALSE))</f>
        <v>5</v>
      </c>
      <c r="H16" s="33" t="s">
        <v>123</v>
      </c>
      <c r="I16" s="34">
        <f t="shared" si="0"/>
        <v>13.2</v>
      </c>
      <c r="J16" s="34">
        <f t="shared" si="1"/>
        <v>6</v>
      </c>
      <c r="K16" s="34">
        <f t="shared" si="2"/>
        <v>13.2</v>
      </c>
    </row>
    <row r="17" spans="1:11" ht="15" customHeight="1" x14ac:dyDescent="0.2">
      <c r="A17" s="31" t="s">
        <v>57</v>
      </c>
      <c r="B17" s="31" t="s">
        <v>74</v>
      </c>
      <c r="C17" s="31">
        <f>SUM(VLOOKUP(B17,'2012'!$B$2:$G$20,2,FALSE),VLOOKUP(B17,'2011'!$B$2:$G$23,2,FALSE),VLOOKUP(B17,'2010'!$B$2:$G$21,2,FALSE),VLOOKUP(B17,'2009'!$B$2:$G$20,2,FALSE),VLOOKUP(B17,'2008'!$B$2:$G$22,2,FALSE),VLOOKUP(B17,'2007'!$B$2:$G$23,2,FALSE),VLOOKUP(B17,'2006'!$B$2:$G$21,2,FALSE),VLOOKUP(B17,'2005'!$B$2:$G$21,2,FALSE))</f>
        <v>4</v>
      </c>
      <c r="D17" s="32">
        <f>SUM(VLOOKUP(B17,'2012'!$B$2:$G$20,3,FALSE),VLOOKUP(B17,'2011'!$B$2:$G$23,3,FALSE),VLOOKUP(B17,'2010'!$B$2:$G$21,3,FALSE),VLOOKUP(B17,'2009'!$B$2:$G$20,3,FALSE),VLOOKUP(B17,'2008'!$B$2:$G$22,3,FALSE),VLOOKUP(B17,'2007'!$B$2:$G$23,3,FALSE),VLOOKUP(B17,'2006'!$B$2:$G$21,3,FALSE),VLOOKUP(B17,'2005'!$B$2:$G$21,3,FALSE))</f>
        <v>9</v>
      </c>
      <c r="E17" s="31">
        <f>SUM(VLOOKUP(B17,'2012'!$B$2:$G$20,4,FALSE),VLOOKUP(B17,'2011'!$B$2:$G$23,4,FALSE),VLOOKUP(B17,'2010'!$B$2:$G$21,4,FALSE),VLOOKUP(B17,'2009'!$B$2:$G$20,4,FALSE),VLOOKUP(B17,'2008'!$B$2:$G$22,4,FALSE),VLOOKUP(B17,'2007'!$B$2:$G$23,4,FALSE),VLOOKUP(B17,'2006'!$B$2:$G$21,4,FALSE),VLOOKUP(B17,'2005'!$B$2:$G$21,4,FALSE))</f>
        <v>0</v>
      </c>
      <c r="F17" s="31">
        <f>SUM(VLOOKUP(B17,'2012'!$B$2:$G$20,5,FALSE),VLOOKUP(B17,'2011'!$B$2:$G$23,5,FALSE),VLOOKUP(B17,'2010'!$B$2:$G$21,5,FALSE),VLOOKUP(B17,'2009'!$B$2:$G$20,5,FALSE),VLOOKUP(B17,'2008'!$B$2:$G$22,5,FALSE),VLOOKUP(B17,'2007'!$B$2:$G$23,5,FALSE),VLOOKUP(B17,'2006'!$B$2:$G$21,5,FALSE),VLOOKUP(B17,'2005'!$B$2:$G$21,5,FALSE))</f>
        <v>66</v>
      </c>
      <c r="G17" s="31">
        <f>SUM(VLOOKUP(B17,'2012'!$B$2:$G$20,6,FALSE),VLOOKUP(B17,'2011'!$B$2:$G$23,6,FALSE),VLOOKUP(B17,'2010'!$B$2:$G$21,6,FALSE),VLOOKUP(B17,'2009'!$B$2:$G$20,6,FALSE),VLOOKUP(B17,'2008'!$B$2:$G$22,6,FALSE),VLOOKUP(B17,'2007'!$B$2:$G$23,6,FALSE),VLOOKUP(B17,'2006'!$B$2:$G$21,6,FALSE),VLOOKUP(B17,'2005'!$B$2:$G$21,6,FALSE))</f>
        <v>3</v>
      </c>
      <c r="H17" s="33" t="s">
        <v>165</v>
      </c>
      <c r="I17" s="34">
        <f t="shared" si="0"/>
        <v>22</v>
      </c>
      <c r="J17" s="34">
        <f t="shared" si="1"/>
        <v>7.333333333333333</v>
      </c>
      <c r="K17" s="34">
        <f t="shared" si="2"/>
        <v>18</v>
      </c>
    </row>
  </sheetData>
  <sortState ref="A2:K17">
    <sortCondition descending="1" ref="G2:G17"/>
    <sortCondition ref="I2:I17"/>
  </sortState>
  <phoneticPr fontId="1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"/>
  <sheetViews>
    <sheetView workbookViewId="0">
      <selection sqref="A1:IV65536"/>
    </sheetView>
  </sheetViews>
  <sheetFormatPr defaultRowHeight="12.75" x14ac:dyDescent="0.2"/>
  <cols>
    <col min="1" max="1" width="12.140625" style="10" customWidth="1"/>
    <col min="2" max="2" width="11.85546875" style="10" customWidth="1"/>
    <col min="3" max="7" width="9.140625" style="10"/>
    <col min="8" max="8" width="9.140625" style="24"/>
    <col min="9" max="11" width="9.140625" style="11"/>
    <col min="12" max="39" width="4.7109375" style="10" customWidth="1"/>
    <col min="40" max="43" width="4.7109375" style="13" customWidth="1"/>
    <col min="44" max="55" width="4.7109375" style="10" customWidth="1"/>
    <col min="56" max="16384" width="9.140625" style="10"/>
  </cols>
  <sheetData>
    <row r="1" spans="1:55" s="8" customFormat="1" ht="30" customHeight="1" x14ac:dyDescent="0.2">
      <c r="A1" s="7" t="s">
        <v>0</v>
      </c>
      <c r="B1" s="7" t="s">
        <v>1</v>
      </c>
      <c r="C1" s="8" t="s">
        <v>22</v>
      </c>
      <c r="D1" s="8" t="s">
        <v>50</v>
      </c>
      <c r="E1" s="8" t="s">
        <v>51</v>
      </c>
      <c r="F1" s="8" t="s">
        <v>21</v>
      </c>
      <c r="G1" s="8" t="s">
        <v>52</v>
      </c>
      <c r="H1" s="8" t="s">
        <v>53</v>
      </c>
      <c r="I1" s="9" t="s">
        <v>23</v>
      </c>
      <c r="J1" s="9" t="s">
        <v>54</v>
      </c>
      <c r="K1" s="9" t="s">
        <v>24</v>
      </c>
      <c r="L1" s="37" t="s">
        <v>85</v>
      </c>
      <c r="M1" s="37"/>
      <c r="N1" s="37"/>
      <c r="O1" s="36"/>
      <c r="P1" s="36" t="s">
        <v>107</v>
      </c>
      <c r="Q1" s="36"/>
      <c r="R1" s="36"/>
      <c r="S1" s="36"/>
      <c r="T1" s="36" t="s">
        <v>103</v>
      </c>
      <c r="U1" s="36"/>
      <c r="V1" s="36"/>
      <c r="W1" s="36"/>
      <c r="X1" s="36" t="s">
        <v>108</v>
      </c>
      <c r="Y1" s="36"/>
      <c r="Z1" s="36"/>
      <c r="AA1" s="36"/>
      <c r="AB1" s="36" t="s">
        <v>69</v>
      </c>
      <c r="AC1" s="36"/>
      <c r="AD1" s="36"/>
      <c r="AE1" s="36"/>
      <c r="AF1" s="36" t="s">
        <v>107</v>
      </c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</row>
    <row r="2" spans="1:55" ht="15" customHeight="1" x14ac:dyDescent="0.2">
      <c r="A2" s="10" t="s">
        <v>9</v>
      </c>
      <c r="B2" s="10" t="s">
        <v>10</v>
      </c>
      <c r="C2" s="10">
        <f t="shared" ref="C2:C21" si="0">COUNT(L2, P2, T2, X2, AB2, AF2, AJ2, AN2, AR2, AV2, AZ2)</f>
        <v>5</v>
      </c>
      <c r="D2" s="10">
        <f t="shared" ref="D2:D21" si="1">SUM(L2, P2, T2, X2, AB2, AF2, AJ2, AN2, AR2, AV2, AZ2)</f>
        <v>11</v>
      </c>
      <c r="E2" s="10">
        <f t="shared" ref="E2:E21" si="2">SUM(M2, Q2, U2, Y2, AC2, AG2, AK2, AO2, AS2, AW2, BA2)</f>
        <v>1</v>
      </c>
      <c r="F2" s="10">
        <f t="shared" ref="F2:F21" si="3">SUM(N2, R2, V2, Z2, AD2, AH2, AL2, AP2, AT2, AX2, BB2)</f>
        <v>38</v>
      </c>
      <c r="G2" s="10">
        <f t="shared" ref="G2:G21" si="4">SUM(O2, S2, W2, AA2, AE2, AI2, AM2, AQ2, AU2, AY2, BC2)</f>
        <v>8</v>
      </c>
      <c r="H2" s="23" t="s">
        <v>119</v>
      </c>
      <c r="I2" s="11">
        <f t="shared" ref="I2:I16" si="5">F2/G2</f>
        <v>4.75</v>
      </c>
      <c r="J2" s="11">
        <f t="shared" ref="J2:J16" si="6">F2/D2</f>
        <v>3.4545454545454546</v>
      </c>
      <c r="K2" s="11">
        <f t="shared" ref="K2:K16" si="7">(D2*6)/G2</f>
        <v>8.25</v>
      </c>
      <c r="L2" s="10">
        <v>1</v>
      </c>
      <c r="M2" s="10">
        <v>0</v>
      </c>
      <c r="N2" s="10">
        <v>4</v>
      </c>
      <c r="O2" s="10">
        <v>0</v>
      </c>
      <c r="P2" s="12">
        <v>3</v>
      </c>
      <c r="Q2" s="12">
        <v>0</v>
      </c>
      <c r="R2" s="12">
        <v>8</v>
      </c>
      <c r="S2" s="12">
        <v>3</v>
      </c>
      <c r="T2" s="13">
        <v>2</v>
      </c>
      <c r="U2" s="13">
        <v>0</v>
      </c>
      <c r="V2" s="13">
        <v>5</v>
      </c>
      <c r="W2" s="13">
        <v>1</v>
      </c>
      <c r="X2" s="12"/>
      <c r="Y2" s="12"/>
      <c r="Z2" s="12"/>
      <c r="AA2" s="12"/>
      <c r="AB2" s="13">
        <v>1</v>
      </c>
      <c r="AC2" s="13">
        <v>0</v>
      </c>
      <c r="AD2" s="13">
        <v>9</v>
      </c>
      <c r="AE2" s="13">
        <v>0</v>
      </c>
      <c r="AF2" s="12">
        <v>4</v>
      </c>
      <c r="AG2" s="12">
        <v>1</v>
      </c>
      <c r="AH2" s="12">
        <v>12</v>
      </c>
      <c r="AI2" s="12">
        <v>4</v>
      </c>
      <c r="AJ2" s="13"/>
      <c r="AK2" s="13"/>
      <c r="AL2" s="13"/>
      <c r="AM2" s="13"/>
      <c r="AN2" s="12"/>
      <c r="AO2" s="12"/>
      <c r="AP2" s="12"/>
      <c r="AQ2" s="12"/>
      <c r="AR2" s="13"/>
      <c r="AS2" s="13"/>
      <c r="AT2" s="13"/>
      <c r="AU2" s="13"/>
      <c r="AV2" s="12"/>
      <c r="AW2" s="12"/>
      <c r="AX2" s="12"/>
      <c r="AY2" s="12"/>
      <c r="AZ2" s="13"/>
      <c r="BA2" s="13"/>
      <c r="BB2" s="13"/>
      <c r="BC2" s="13"/>
    </row>
    <row r="3" spans="1:55" ht="15" customHeight="1" x14ac:dyDescent="0.2">
      <c r="A3" s="10" t="s">
        <v>11</v>
      </c>
      <c r="B3" s="10" t="s">
        <v>12</v>
      </c>
      <c r="C3" s="10">
        <f t="shared" si="0"/>
        <v>4</v>
      </c>
      <c r="D3" s="10">
        <f t="shared" si="1"/>
        <v>8</v>
      </c>
      <c r="E3" s="10">
        <f t="shared" si="2"/>
        <v>0</v>
      </c>
      <c r="F3" s="10">
        <f t="shared" si="3"/>
        <v>32</v>
      </c>
      <c r="G3" s="10">
        <f t="shared" si="4"/>
        <v>6</v>
      </c>
      <c r="H3" s="23" t="s">
        <v>120</v>
      </c>
      <c r="I3" s="11">
        <f t="shared" si="5"/>
        <v>5.333333333333333</v>
      </c>
      <c r="J3" s="11">
        <f t="shared" si="6"/>
        <v>4</v>
      </c>
      <c r="K3" s="11">
        <f t="shared" si="7"/>
        <v>8</v>
      </c>
      <c r="L3" s="10">
        <v>1</v>
      </c>
      <c r="M3" s="10">
        <v>0</v>
      </c>
      <c r="N3" s="10">
        <v>2</v>
      </c>
      <c r="O3" s="10">
        <v>1</v>
      </c>
      <c r="P3" s="12"/>
      <c r="Q3" s="12"/>
      <c r="R3" s="12"/>
      <c r="S3" s="12"/>
      <c r="X3" s="12">
        <v>3</v>
      </c>
      <c r="Y3" s="12">
        <v>0</v>
      </c>
      <c r="Z3" s="12">
        <v>3</v>
      </c>
      <c r="AA3" s="12">
        <v>4</v>
      </c>
      <c r="AB3" s="13">
        <v>2</v>
      </c>
      <c r="AC3" s="13">
        <v>0</v>
      </c>
      <c r="AD3" s="13">
        <v>12</v>
      </c>
      <c r="AE3" s="13">
        <v>1</v>
      </c>
      <c r="AF3" s="12">
        <v>2</v>
      </c>
      <c r="AG3" s="12">
        <v>0</v>
      </c>
      <c r="AH3" s="12">
        <v>15</v>
      </c>
      <c r="AI3" s="12">
        <v>0</v>
      </c>
      <c r="AN3" s="12"/>
      <c r="AO3" s="12"/>
      <c r="AP3" s="12"/>
      <c r="AQ3" s="12"/>
      <c r="AV3" s="12"/>
      <c r="AW3" s="12"/>
      <c r="AX3" s="12"/>
      <c r="AY3" s="12"/>
      <c r="AZ3" s="13"/>
      <c r="BA3" s="13"/>
      <c r="BB3" s="13"/>
      <c r="BC3" s="13"/>
    </row>
    <row r="4" spans="1:55" ht="15" customHeight="1" x14ac:dyDescent="0.2">
      <c r="A4" s="10" t="s">
        <v>17</v>
      </c>
      <c r="B4" s="10" t="s">
        <v>18</v>
      </c>
      <c r="C4" s="10">
        <f t="shared" si="0"/>
        <v>6</v>
      </c>
      <c r="D4" s="10">
        <f t="shared" si="1"/>
        <v>17</v>
      </c>
      <c r="E4" s="10">
        <f t="shared" si="2"/>
        <v>1</v>
      </c>
      <c r="F4" s="10">
        <f t="shared" si="3"/>
        <v>64</v>
      </c>
      <c r="G4" s="10">
        <f t="shared" si="4"/>
        <v>6</v>
      </c>
      <c r="H4" s="23" t="s">
        <v>121</v>
      </c>
      <c r="I4" s="11">
        <f t="shared" si="5"/>
        <v>10.666666666666666</v>
      </c>
      <c r="J4" s="11">
        <f t="shared" si="6"/>
        <v>3.7647058823529411</v>
      </c>
      <c r="K4" s="11">
        <f t="shared" si="7"/>
        <v>17</v>
      </c>
      <c r="L4" s="10">
        <v>2</v>
      </c>
      <c r="M4" s="10">
        <v>0</v>
      </c>
      <c r="N4" s="10">
        <v>6</v>
      </c>
      <c r="O4" s="10">
        <v>0</v>
      </c>
      <c r="P4" s="12">
        <v>4</v>
      </c>
      <c r="Q4" s="12">
        <v>0</v>
      </c>
      <c r="R4" s="12">
        <v>16</v>
      </c>
      <c r="S4" s="12">
        <v>0</v>
      </c>
      <c r="T4" s="13">
        <v>4</v>
      </c>
      <c r="U4" s="13">
        <v>0</v>
      </c>
      <c r="V4" s="13">
        <v>21</v>
      </c>
      <c r="W4" s="13">
        <v>3</v>
      </c>
      <c r="X4" s="12">
        <v>2</v>
      </c>
      <c r="Y4" s="12">
        <v>0</v>
      </c>
      <c r="Z4" s="12">
        <v>5</v>
      </c>
      <c r="AA4" s="12">
        <v>1</v>
      </c>
      <c r="AB4" s="13">
        <v>2</v>
      </c>
      <c r="AC4" s="13">
        <v>1</v>
      </c>
      <c r="AD4" s="13">
        <v>2</v>
      </c>
      <c r="AE4" s="13">
        <v>2</v>
      </c>
      <c r="AF4" s="12">
        <v>3</v>
      </c>
      <c r="AG4" s="12">
        <v>0</v>
      </c>
      <c r="AH4" s="12">
        <v>14</v>
      </c>
      <c r="AI4" s="12">
        <v>0</v>
      </c>
      <c r="AJ4" s="13"/>
      <c r="AK4" s="13"/>
      <c r="AL4" s="13"/>
      <c r="AM4" s="13"/>
      <c r="AN4" s="12"/>
      <c r="AO4" s="12"/>
      <c r="AP4" s="12"/>
      <c r="AQ4" s="12"/>
      <c r="AR4" s="13"/>
      <c r="AS4" s="13"/>
      <c r="AT4" s="13"/>
      <c r="AU4" s="13"/>
      <c r="AV4" s="12"/>
      <c r="AW4" s="12"/>
      <c r="AX4" s="12"/>
      <c r="AY4" s="12"/>
      <c r="AZ4" s="13"/>
      <c r="BA4" s="13"/>
      <c r="BB4" s="13"/>
      <c r="BC4" s="13"/>
    </row>
    <row r="5" spans="1:55" ht="15" customHeight="1" x14ac:dyDescent="0.2">
      <c r="A5" s="10" t="s">
        <v>4</v>
      </c>
      <c r="B5" s="10" t="s">
        <v>5</v>
      </c>
      <c r="C5" s="10">
        <f t="shared" si="0"/>
        <v>5</v>
      </c>
      <c r="D5" s="10">
        <f t="shared" si="1"/>
        <v>13</v>
      </c>
      <c r="E5" s="10">
        <f t="shared" si="2"/>
        <v>0</v>
      </c>
      <c r="F5" s="10">
        <f t="shared" si="3"/>
        <v>59</v>
      </c>
      <c r="G5" s="10">
        <f t="shared" si="4"/>
        <v>5</v>
      </c>
      <c r="H5" s="23" t="s">
        <v>122</v>
      </c>
      <c r="I5" s="11">
        <f t="shared" si="5"/>
        <v>11.8</v>
      </c>
      <c r="J5" s="11">
        <f t="shared" si="6"/>
        <v>4.5384615384615383</v>
      </c>
      <c r="K5" s="11">
        <f t="shared" si="7"/>
        <v>15.6</v>
      </c>
      <c r="L5" s="10">
        <v>4</v>
      </c>
      <c r="M5" s="10">
        <v>0</v>
      </c>
      <c r="N5" s="10">
        <v>17</v>
      </c>
      <c r="O5" s="10">
        <v>0</v>
      </c>
      <c r="P5" s="12">
        <v>3</v>
      </c>
      <c r="Q5" s="12">
        <v>0</v>
      </c>
      <c r="R5" s="12">
        <v>20</v>
      </c>
      <c r="S5" s="12">
        <v>0</v>
      </c>
      <c r="T5" s="13">
        <v>3</v>
      </c>
      <c r="U5" s="13">
        <v>0</v>
      </c>
      <c r="V5" s="13">
        <v>15</v>
      </c>
      <c r="W5" s="13">
        <v>2</v>
      </c>
      <c r="X5" s="12">
        <v>1</v>
      </c>
      <c r="Y5" s="12">
        <v>0</v>
      </c>
      <c r="Z5" s="12">
        <v>1</v>
      </c>
      <c r="AA5" s="12">
        <v>2</v>
      </c>
      <c r="AB5" s="13"/>
      <c r="AC5" s="13"/>
      <c r="AD5" s="13"/>
      <c r="AE5" s="13"/>
      <c r="AF5" s="12">
        <v>2</v>
      </c>
      <c r="AG5" s="12">
        <v>0</v>
      </c>
      <c r="AH5" s="12">
        <v>6</v>
      </c>
      <c r="AI5" s="12">
        <v>1</v>
      </c>
      <c r="AJ5" s="13"/>
      <c r="AK5" s="13"/>
      <c r="AL5" s="13"/>
      <c r="AM5" s="13"/>
      <c r="AN5" s="12"/>
      <c r="AO5" s="12"/>
      <c r="AP5" s="12"/>
      <c r="AQ5" s="12"/>
      <c r="AR5" s="13"/>
      <c r="AS5" s="13"/>
      <c r="AT5" s="13"/>
      <c r="AU5" s="13"/>
      <c r="AV5" s="12"/>
      <c r="AW5" s="12"/>
      <c r="AX5" s="12"/>
      <c r="AY5" s="12"/>
      <c r="AZ5" s="13"/>
      <c r="BA5" s="13"/>
      <c r="BB5" s="13"/>
      <c r="BC5" s="13"/>
    </row>
    <row r="6" spans="1:55" ht="15" customHeight="1" x14ac:dyDescent="0.2">
      <c r="A6" s="10" t="s">
        <v>83</v>
      </c>
      <c r="B6" s="10" t="s">
        <v>84</v>
      </c>
      <c r="C6" s="10">
        <f t="shared" si="0"/>
        <v>5</v>
      </c>
      <c r="D6" s="10">
        <f t="shared" si="1"/>
        <v>16</v>
      </c>
      <c r="E6" s="10">
        <f t="shared" si="2"/>
        <v>0</v>
      </c>
      <c r="F6" s="10">
        <f t="shared" si="3"/>
        <v>71</v>
      </c>
      <c r="G6" s="10">
        <f t="shared" si="4"/>
        <v>5</v>
      </c>
      <c r="H6" s="23" t="s">
        <v>123</v>
      </c>
      <c r="I6" s="11">
        <f t="shared" si="5"/>
        <v>14.2</v>
      </c>
      <c r="J6" s="11">
        <f t="shared" si="6"/>
        <v>4.4375</v>
      </c>
      <c r="K6" s="11">
        <f t="shared" si="7"/>
        <v>19.2</v>
      </c>
      <c r="L6" s="10">
        <v>3</v>
      </c>
      <c r="M6" s="10">
        <v>0</v>
      </c>
      <c r="N6" s="10">
        <v>12</v>
      </c>
      <c r="O6" s="10">
        <v>2</v>
      </c>
      <c r="P6" s="12">
        <v>3</v>
      </c>
      <c r="Q6" s="12">
        <v>0</v>
      </c>
      <c r="R6" s="12">
        <v>14</v>
      </c>
      <c r="S6" s="21">
        <v>2</v>
      </c>
      <c r="T6" s="13">
        <v>4</v>
      </c>
      <c r="U6" s="13">
        <v>0</v>
      </c>
      <c r="V6" s="13">
        <v>17</v>
      </c>
      <c r="W6" s="13">
        <v>0</v>
      </c>
      <c r="X6" s="12"/>
      <c r="Y6" s="12"/>
      <c r="Z6" s="12"/>
      <c r="AA6" s="12"/>
      <c r="AB6" s="13">
        <v>2</v>
      </c>
      <c r="AC6" s="13">
        <v>0</v>
      </c>
      <c r="AD6" s="13">
        <v>14</v>
      </c>
      <c r="AE6" s="13">
        <v>0</v>
      </c>
      <c r="AF6" s="12">
        <v>4</v>
      </c>
      <c r="AG6" s="12">
        <v>0</v>
      </c>
      <c r="AH6" s="12">
        <v>14</v>
      </c>
      <c r="AI6" s="12">
        <v>1</v>
      </c>
      <c r="AJ6" s="13"/>
      <c r="AK6" s="13"/>
      <c r="AL6" s="13"/>
      <c r="AM6" s="13"/>
      <c r="AN6" s="12"/>
      <c r="AO6" s="12"/>
      <c r="AP6" s="12"/>
      <c r="AQ6" s="12"/>
      <c r="AV6" s="12"/>
      <c r="AW6" s="12"/>
      <c r="AX6" s="12"/>
      <c r="AY6" s="12"/>
    </row>
    <row r="7" spans="1:55" ht="15" customHeight="1" x14ac:dyDescent="0.2">
      <c r="A7" s="10" t="s">
        <v>4</v>
      </c>
      <c r="B7" s="10" t="s">
        <v>90</v>
      </c>
      <c r="C7" s="10">
        <f t="shared" si="0"/>
        <v>3</v>
      </c>
      <c r="D7" s="10">
        <f t="shared" si="1"/>
        <v>5</v>
      </c>
      <c r="E7" s="10">
        <f t="shared" si="2"/>
        <v>1</v>
      </c>
      <c r="F7" s="10">
        <f t="shared" si="3"/>
        <v>28</v>
      </c>
      <c r="G7" s="10">
        <f t="shared" si="4"/>
        <v>3</v>
      </c>
      <c r="H7" s="23" t="s">
        <v>124</v>
      </c>
      <c r="I7" s="11">
        <f t="shared" si="5"/>
        <v>9.3333333333333339</v>
      </c>
      <c r="J7" s="11">
        <f t="shared" si="6"/>
        <v>5.6</v>
      </c>
      <c r="K7" s="11">
        <f t="shared" si="7"/>
        <v>10</v>
      </c>
      <c r="L7" s="10">
        <v>1</v>
      </c>
      <c r="M7" s="10">
        <v>0</v>
      </c>
      <c r="N7" s="10">
        <v>6</v>
      </c>
      <c r="O7" s="10">
        <v>1</v>
      </c>
      <c r="P7" s="12">
        <v>3</v>
      </c>
      <c r="Q7" s="12">
        <v>1</v>
      </c>
      <c r="R7" s="12">
        <v>13</v>
      </c>
      <c r="S7" s="12">
        <v>2</v>
      </c>
      <c r="T7" s="13">
        <v>1</v>
      </c>
      <c r="U7" s="13">
        <v>0</v>
      </c>
      <c r="V7" s="13">
        <v>9</v>
      </c>
      <c r="W7" s="13">
        <v>0</v>
      </c>
      <c r="X7" s="12"/>
      <c r="Y7" s="12"/>
      <c r="Z7" s="12"/>
      <c r="AA7" s="12"/>
      <c r="AB7" s="13"/>
      <c r="AC7" s="13"/>
      <c r="AD7" s="13"/>
      <c r="AE7" s="13"/>
      <c r="AF7" s="12"/>
      <c r="AG7" s="12"/>
      <c r="AH7" s="12"/>
      <c r="AI7" s="12"/>
      <c r="AJ7" s="13"/>
      <c r="AK7" s="13"/>
      <c r="AL7" s="13"/>
      <c r="AM7" s="13"/>
      <c r="AN7" s="12"/>
      <c r="AO7" s="12"/>
      <c r="AP7" s="12"/>
      <c r="AQ7" s="12"/>
      <c r="AR7" s="13"/>
      <c r="AS7" s="13"/>
      <c r="AT7" s="13"/>
      <c r="AU7" s="13"/>
      <c r="AV7" s="12"/>
      <c r="AW7" s="12"/>
      <c r="AX7" s="12"/>
      <c r="AY7" s="12"/>
      <c r="AZ7" s="13"/>
      <c r="BA7" s="13"/>
      <c r="BB7" s="13"/>
      <c r="BC7" s="13"/>
    </row>
    <row r="8" spans="1:55" ht="15" customHeight="1" x14ac:dyDescent="0.2">
      <c r="A8" s="10" t="s">
        <v>2</v>
      </c>
      <c r="B8" s="10" t="s">
        <v>3</v>
      </c>
      <c r="C8" s="10">
        <f t="shared" si="0"/>
        <v>4</v>
      </c>
      <c r="D8" s="10">
        <f t="shared" si="1"/>
        <v>9</v>
      </c>
      <c r="E8" s="10">
        <f t="shared" si="2"/>
        <v>1</v>
      </c>
      <c r="F8" s="10">
        <f t="shared" si="3"/>
        <v>33</v>
      </c>
      <c r="G8" s="10">
        <f t="shared" si="4"/>
        <v>3</v>
      </c>
      <c r="H8" s="23" t="s">
        <v>125</v>
      </c>
      <c r="I8" s="11">
        <f t="shared" si="5"/>
        <v>11</v>
      </c>
      <c r="J8" s="11">
        <f t="shared" si="6"/>
        <v>3.6666666666666665</v>
      </c>
      <c r="K8" s="11">
        <f t="shared" si="7"/>
        <v>18</v>
      </c>
      <c r="L8" s="10">
        <v>4</v>
      </c>
      <c r="M8" s="10">
        <v>0</v>
      </c>
      <c r="N8" s="10">
        <v>19</v>
      </c>
      <c r="O8" s="10">
        <v>0</v>
      </c>
      <c r="P8" s="12"/>
      <c r="Q8" s="12"/>
      <c r="R8" s="12"/>
      <c r="S8" s="12"/>
      <c r="T8" s="13"/>
      <c r="U8" s="13"/>
      <c r="V8" s="13"/>
      <c r="W8" s="13"/>
      <c r="X8" s="12">
        <v>1</v>
      </c>
      <c r="Y8" s="12">
        <v>0</v>
      </c>
      <c r="Z8" s="12">
        <v>3</v>
      </c>
      <c r="AA8" s="12">
        <v>1</v>
      </c>
      <c r="AB8" s="13">
        <v>2</v>
      </c>
      <c r="AC8" s="13">
        <v>1</v>
      </c>
      <c r="AD8" s="13">
        <v>6</v>
      </c>
      <c r="AE8" s="13">
        <v>2</v>
      </c>
      <c r="AF8" s="12">
        <v>2</v>
      </c>
      <c r="AG8" s="12">
        <v>0</v>
      </c>
      <c r="AH8" s="12">
        <v>5</v>
      </c>
      <c r="AI8" s="12">
        <v>0</v>
      </c>
      <c r="AJ8" s="13"/>
      <c r="AK8" s="13"/>
      <c r="AL8" s="13"/>
      <c r="AM8" s="13"/>
      <c r="AN8" s="12"/>
      <c r="AO8" s="12"/>
      <c r="AP8" s="12"/>
      <c r="AQ8" s="12"/>
      <c r="AR8" s="13"/>
      <c r="AS8" s="13"/>
      <c r="AT8" s="13"/>
      <c r="AU8" s="13"/>
      <c r="AV8" s="12"/>
      <c r="AW8" s="12"/>
      <c r="AX8" s="12"/>
      <c r="AY8" s="12"/>
      <c r="AZ8" s="13"/>
      <c r="BA8" s="13"/>
      <c r="BB8" s="13"/>
      <c r="BC8" s="13"/>
    </row>
    <row r="9" spans="1:55" ht="15" customHeight="1" x14ac:dyDescent="0.2">
      <c r="A9" s="10" t="s">
        <v>57</v>
      </c>
      <c r="B9" s="10" t="s">
        <v>58</v>
      </c>
      <c r="C9" s="10">
        <f t="shared" si="0"/>
        <v>4</v>
      </c>
      <c r="D9" s="10">
        <f t="shared" si="1"/>
        <v>13</v>
      </c>
      <c r="E9" s="10">
        <f t="shared" si="2"/>
        <v>0</v>
      </c>
      <c r="F9" s="10">
        <f t="shared" si="3"/>
        <v>58</v>
      </c>
      <c r="G9" s="10">
        <f t="shared" si="4"/>
        <v>2</v>
      </c>
      <c r="H9" s="23" t="s">
        <v>126</v>
      </c>
      <c r="I9" s="11">
        <f t="shared" si="5"/>
        <v>29</v>
      </c>
      <c r="J9" s="11">
        <f t="shared" si="6"/>
        <v>4.4615384615384617</v>
      </c>
      <c r="K9" s="11">
        <f t="shared" si="7"/>
        <v>39</v>
      </c>
      <c r="P9" s="12">
        <v>4</v>
      </c>
      <c r="Q9" s="12">
        <v>0</v>
      </c>
      <c r="R9" s="12">
        <v>21</v>
      </c>
      <c r="S9" s="12">
        <v>0</v>
      </c>
      <c r="T9" s="13">
        <v>4</v>
      </c>
      <c r="U9" s="13">
        <v>0</v>
      </c>
      <c r="V9" s="13">
        <v>21</v>
      </c>
      <c r="W9" s="13">
        <v>1</v>
      </c>
      <c r="X9" s="12">
        <v>3</v>
      </c>
      <c r="Y9" s="12">
        <v>0</v>
      </c>
      <c r="Z9" s="12">
        <v>4</v>
      </c>
      <c r="AA9" s="12">
        <v>1</v>
      </c>
      <c r="AB9" s="13"/>
      <c r="AC9" s="13"/>
      <c r="AD9" s="13"/>
      <c r="AE9" s="13"/>
      <c r="AF9" s="12">
        <v>2</v>
      </c>
      <c r="AG9" s="12">
        <v>0</v>
      </c>
      <c r="AH9" s="12">
        <v>12</v>
      </c>
      <c r="AI9" s="12">
        <v>0</v>
      </c>
      <c r="AJ9" s="13"/>
      <c r="AK9" s="13"/>
      <c r="AL9" s="13"/>
      <c r="AM9" s="13"/>
      <c r="AN9" s="12"/>
      <c r="AO9" s="12"/>
      <c r="AP9" s="12"/>
      <c r="AQ9" s="12"/>
      <c r="AR9" s="13"/>
      <c r="AS9" s="13"/>
      <c r="AT9" s="13"/>
      <c r="AU9" s="15"/>
      <c r="AV9" s="12"/>
      <c r="AW9" s="12"/>
      <c r="AX9" s="12"/>
      <c r="AY9" s="12"/>
      <c r="AZ9" s="13"/>
      <c r="BA9" s="13"/>
      <c r="BB9" s="13"/>
      <c r="BC9" s="13"/>
    </row>
    <row r="10" spans="1:55" ht="15" customHeight="1" x14ac:dyDescent="0.2">
      <c r="A10" s="10" t="s">
        <v>83</v>
      </c>
      <c r="B10" s="10" t="s">
        <v>109</v>
      </c>
      <c r="C10" s="10">
        <f t="shared" si="0"/>
        <v>1</v>
      </c>
      <c r="D10" s="10">
        <f t="shared" si="1"/>
        <v>2</v>
      </c>
      <c r="E10" s="10">
        <f t="shared" si="2"/>
        <v>0</v>
      </c>
      <c r="F10" s="10">
        <f t="shared" si="3"/>
        <v>5</v>
      </c>
      <c r="G10" s="10">
        <f t="shared" si="4"/>
        <v>1</v>
      </c>
      <c r="H10" s="23" t="s">
        <v>127</v>
      </c>
      <c r="I10" s="11">
        <f t="shared" si="5"/>
        <v>5</v>
      </c>
      <c r="J10" s="11">
        <f t="shared" si="6"/>
        <v>2.5</v>
      </c>
      <c r="K10" s="11">
        <f t="shared" si="7"/>
        <v>12</v>
      </c>
      <c r="P10" s="12"/>
      <c r="Q10" s="12"/>
      <c r="R10" s="12"/>
      <c r="S10" s="12"/>
      <c r="X10" s="12"/>
      <c r="Y10" s="12"/>
      <c r="Z10" s="12"/>
      <c r="AA10" s="12"/>
      <c r="AB10" s="13">
        <v>2</v>
      </c>
      <c r="AC10" s="13">
        <v>0</v>
      </c>
      <c r="AD10" s="13">
        <v>5</v>
      </c>
      <c r="AE10" s="13">
        <v>1</v>
      </c>
      <c r="AF10" s="12"/>
      <c r="AG10" s="12"/>
      <c r="AH10" s="12"/>
      <c r="AI10" s="12"/>
      <c r="AN10" s="12"/>
      <c r="AO10" s="12"/>
      <c r="AP10" s="12"/>
      <c r="AQ10" s="19"/>
      <c r="AV10" s="12"/>
      <c r="AW10" s="12"/>
      <c r="AX10" s="12"/>
      <c r="AY10" s="12"/>
    </row>
    <row r="11" spans="1:55" ht="15" customHeight="1" x14ac:dyDescent="0.2">
      <c r="A11" s="10" t="s">
        <v>105</v>
      </c>
      <c r="B11" s="10" t="s">
        <v>106</v>
      </c>
      <c r="C11" s="10">
        <f t="shared" si="0"/>
        <v>3</v>
      </c>
      <c r="D11" s="10">
        <f t="shared" si="1"/>
        <v>6</v>
      </c>
      <c r="E11" s="10">
        <f t="shared" si="2"/>
        <v>0</v>
      </c>
      <c r="F11" s="10">
        <f t="shared" si="3"/>
        <v>38</v>
      </c>
      <c r="G11" s="10">
        <f t="shared" si="4"/>
        <v>1</v>
      </c>
      <c r="H11" s="23" t="s">
        <v>128</v>
      </c>
      <c r="I11" s="11">
        <f t="shared" si="5"/>
        <v>38</v>
      </c>
      <c r="J11" s="11">
        <f t="shared" si="6"/>
        <v>6.333333333333333</v>
      </c>
      <c r="K11" s="11">
        <f t="shared" si="7"/>
        <v>36</v>
      </c>
      <c r="L11" s="10">
        <v>2</v>
      </c>
      <c r="M11" s="10">
        <v>0</v>
      </c>
      <c r="N11" s="10">
        <v>16</v>
      </c>
      <c r="O11" s="10">
        <v>0</v>
      </c>
      <c r="P11" s="12"/>
      <c r="Q11" s="12"/>
      <c r="R11" s="12"/>
      <c r="S11" s="12"/>
      <c r="T11" s="10">
        <v>2</v>
      </c>
      <c r="U11" s="10">
        <v>0</v>
      </c>
      <c r="V11" s="10">
        <v>13</v>
      </c>
      <c r="W11" s="10">
        <v>0</v>
      </c>
      <c r="X11" s="12">
        <v>2</v>
      </c>
      <c r="Y11" s="12">
        <v>0</v>
      </c>
      <c r="Z11" s="12">
        <v>9</v>
      </c>
      <c r="AA11" s="12">
        <v>1</v>
      </c>
      <c r="AF11" s="12"/>
      <c r="AG11" s="12"/>
      <c r="AH11" s="12"/>
      <c r="AI11" s="12"/>
      <c r="AN11" s="12"/>
      <c r="AO11" s="12"/>
      <c r="AP11" s="12"/>
      <c r="AQ11" s="12"/>
      <c r="AV11" s="12"/>
      <c r="AW11" s="12"/>
      <c r="AX11" s="12"/>
      <c r="AY11" s="12"/>
    </row>
    <row r="12" spans="1:55" ht="15" customHeight="1" x14ac:dyDescent="0.2">
      <c r="A12" s="10" t="s">
        <v>13</v>
      </c>
      <c r="B12" s="10" t="s">
        <v>14</v>
      </c>
      <c r="C12" s="10">
        <f t="shared" si="0"/>
        <v>3</v>
      </c>
      <c r="D12" s="10">
        <f t="shared" si="1"/>
        <v>5</v>
      </c>
      <c r="E12" s="10">
        <f t="shared" si="2"/>
        <v>0</v>
      </c>
      <c r="F12" s="10">
        <f t="shared" si="3"/>
        <v>47</v>
      </c>
      <c r="G12" s="10">
        <f t="shared" si="4"/>
        <v>1</v>
      </c>
      <c r="H12" s="23" t="s">
        <v>129</v>
      </c>
      <c r="I12" s="11">
        <f t="shared" si="5"/>
        <v>47</v>
      </c>
      <c r="J12" s="11">
        <f t="shared" si="6"/>
        <v>9.4</v>
      </c>
      <c r="K12" s="11">
        <f t="shared" si="7"/>
        <v>30</v>
      </c>
      <c r="P12" s="12"/>
      <c r="Q12" s="12"/>
      <c r="R12" s="12"/>
      <c r="S12" s="12"/>
      <c r="X12" s="12">
        <v>2</v>
      </c>
      <c r="Y12" s="12">
        <v>0</v>
      </c>
      <c r="Z12" s="12">
        <v>13</v>
      </c>
      <c r="AA12" s="12">
        <v>0</v>
      </c>
      <c r="AB12" s="13">
        <v>2</v>
      </c>
      <c r="AC12" s="13">
        <v>0</v>
      </c>
      <c r="AD12" s="13">
        <v>21</v>
      </c>
      <c r="AE12" s="13">
        <v>0</v>
      </c>
      <c r="AF12" s="12">
        <v>1</v>
      </c>
      <c r="AG12" s="12">
        <v>0</v>
      </c>
      <c r="AH12" s="12">
        <v>13</v>
      </c>
      <c r="AI12" s="12">
        <v>1</v>
      </c>
      <c r="AJ12" s="13"/>
      <c r="AK12" s="13"/>
      <c r="AL12" s="13"/>
      <c r="AM12" s="13"/>
      <c r="AN12" s="12"/>
      <c r="AO12" s="12"/>
      <c r="AP12" s="12"/>
      <c r="AQ12" s="12"/>
      <c r="AV12" s="12"/>
      <c r="AW12" s="12"/>
      <c r="AX12" s="12"/>
      <c r="AY12" s="12"/>
    </row>
    <row r="13" spans="1:55" ht="15" customHeight="1" x14ac:dyDescent="0.2">
      <c r="A13" s="10" t="s">
        <v>101</v>
      </c>
      <c r="B13" s="10" t="s">
        <v>102</v>
      </c>
      <c r="C13" s="10">
        <f t="shared" si="0"/>
        <v>1</v>
      </c>
      <c r="D13" s="10">
        <f t="shared" si="1"/>
        <v>1</v>
      </c>
      <c r="E13" s="10">
        <f t="shared" si="2"/>
        <v>0</v>
      </c>
      <c r="F13" s="10">
        <f t="shared" si="3"/>
        <v>3</v>
      </c>
      <c r="G13" s="10">
        <f t="shared" si="4"/>
        <v>0</v>
      </c>
      <c r="I13" s="11" t="e">
        <f t="shared" si="5"/>
        <v>#DIV/0!</v>
      </c>
      <c r="J13" s="11">
        <f t="shared" si="6"/>
        <v>3</v>
      </c>
      <c r="K13" s="11" t="e">
        <f t="shared" si="7"/>
        <v>#DIV/0!</v>
      </c>
      <c r="P13" s="12"/>
      <c r="Q13" s="12"/>
      <c r="R13" s="12"/>
      <c r="S13" s="12"/>
      <c r="X13" s="12"/>
      <c r="Y13" s="12"/>
      <c r="Z13" s="12"/>
      <c r="AA13" s="12"/>
      <c r="AB13" s="13">
        <v>1</v>
      </c>
      <c r="AC13" s="13">
        <v>0</v>
      </c>
      <c r="AD13" s="13">
        <v>3</v>
      </c>
      <c r="AE13" s="13">
        <v>0</v>
      </c>
      <c r="AF13" s="12"/>
      <c r="AG13" s="12"/>
      <c r="AH13" s="12"/>
      <c r="AI13" s="12"/>
      <c r="AN13" s="12"/>
      <c r="AO13" s="12"/>
      <c r="AP13" s="12"/>
      <c r="AQ13" s="12"/>
    </row>
    <row r="14" spans="1:55" ht="15" customHeight="1" x14ac:dyDescent="0.2">
      <c r="A14" s="10" t="s">
        <v>82</v>
      </c>
      <c r="B14" s="10" t="s">
        <v>20</v>
      </c>
      <c r="C14" s="10">
        <f t="shared" si="0"/>
        <v>1</v>
      </c>
      <c r="D14" s="10">
        <f t="shared" si="1"/>
        <v>1</v>
      </c>
      <c r="E14" s="10">
        <f t="shared" si="2"/>
        <v>0</v>
      </c>
      <c r="F14" s="10">
        <f t="shared" si="3"/>
        <v>5</v>
      </c>
      <c r="G14" s="10">
        <f t="shared" si="4"/>
        <v>0</v>
      </c>
      <c r="I14" s="11" t="e">
        <f t="shared" si="5"/>
        <v>#DIV/0!</v>
      </c>
      <c r="J14" s="11">
        <f t="shared" si="6"/>
        <v>5</v>
      </c>
      <c r="K14" s="11" t="e">
        <f t="shared" si="7"/>
        <v>#DIV/0!</v>
      </c>
      <c r="P14" s="12"/>
      <c r="Q14" s="12"/>
      <c r="R14" s="12"/>
      <c r="S14" s="12"/>
      <c r="X14" s="12"/>
      <c r="Y14" s="12"/>
      <c r="Z14" s="12"/>
      <c r="AA14" s="12"/>
      <c r="AB14" s="13">
        <v>1</v>
      </c>
      <c r="AC14" s="13">
        <v>0</v>
      </c>
      <c r="AD14" s="13">
        <v>5</v>
      </c>
      <c r="AE14" s="13">
        <v>0</v>
      </c>
      <c r="AF14" s="12"/>
      <c r="AG14" s="12"/>
      <c r="AH14" s="12"/>
      <c r="AI14" s="12"/>
      <c r="AJ14" s="13"/>
      <c r="AK14" s="13"/>
      <c r="AL14" s="13"/>
      <c r="AM14" s="13"/>
      <c r="AN14" s="12"/>
      <c r="AO14" s="12"/>
      <c r="AP14" s="12"/>
      <c r="AQ14" s="12"/>
      <c r="AV14" s="12"/>
      <c r="AW14" s="12"/>
      <c r="AX14" s="12"/>
      <c r="AY14" s="12"/>
    </row>
    <row r="15" spans="1:55" ht="15" customHeight="1" x14ac:dyDescent="0.2">
      <c r="A15" s="10" t="s">
        <v>47</v>
      </c>
      <c r="B15" s="10" t="s">
        <v>71</v>
      </c>
      <c r="C15" s="10">
        <f t="shared" si="0"/>
        <v>1</v>
      </c>
      <c r="D15" s="10">
        <f t="shared" si="1"/>
        <v>2</v>
      </c>
      <c r="E15" s="10">
        <f t="shared" si="2"/>
        <v>0</v>
      </c>
      <c r="F15" s="10">
        <f t="shared" si="3"/>
        <v>5</v>
      </c>
      <c r="G15" s="10">
        <f t="shared" si="4"/>
        <v>0</v>
      </c>
      <c r="I15" s="11" t="e">
        <f t="shared" si="5"/>
        <v>#DIV/0!</v>
      </c>
      <c r="J15" s="11">
        <f t="shared" si="6"/>
        <v>2.5</v>
      </c>
      <c r="K15" s="11" t="e">
        <f t="shared" si="7"/>
        <v>#DIV/0!</v>
      </c>
      <c r="L15" s="10">
        <v>2</v>
      </c>
      <c r="M15" s="10">
        <v>0</v>
      </c>
      <c r="N15" s="10">
        <v>5</v>
      </c>
      <c r="O15" s="10">
        <v>0</v>
      </c>
      <c r="P15" s="12"/>
      <c r="Q15" s="12"/>
      <c r="R15" s="12"/>
      <c r="S15" s="12"/>
      <c r="X15" s="12"/>
      <c r="Y15" s="12"/>
      <c r="Z15" s="12"/>
      <c r="AA15" s="12"/>
      <c r="AB15" s="13"/>
      <c r="AC15" s="13"/>
      <c r="AD15" s="13"/>
      <c r="AE15" s="13"/>
      <c r="AF15" s="12"/>
      <c r="AG15" s="12"/>
      <c r="AH15" s="12"/>
      <c r="AI15" s="12"/>
      <c r="AN15" s="12"/>
      <c r="AO15" s="12"/>
      <c r="AP15" s="12"/>
      <c r="AQ15" s="12"/>
      <c r="AV15" s="12"/>
      <c r="AW15" s="12"/>
      <c r="AX15" s="12"/>
      <c r="AY15" s="12"/>
    </row>
    <row r="16" spans="1:55" ht="15" customHeight="1" x14ac:dyDescent="0.2">
      <c r="A16" s="10" t="s">
        <v>6</v>
      </c>
      <c r="B16" s="10" t="s">
        <v>8</v>
      </c>
      <c r="C16" s="10">
        <f t="shared" si="0"/>
        <v>1</v>
      </c>
      <c r="D16" s="10">
        <f t="shared" si="1"/>
        <v>2</v>
      </c>
      <c r="E16" s="10">
        <f t="shared" si="2"/>
        <v>0</v>
      </c>
      <c r="F16" s="10">
        <f t="shared" si="3"/>
        <v>12</v>
      </c>
      <c r="G16" s="10">
        <f t="shared" si="4"/>
        <v>0</v>
      </c>
      <c r="I16" s="11" t="e">
        <f t="shared" si="5"/>
        <v>#DIV/0!</v>
      </c>
      <c r="J16" s="11">
        <f t="shared" si="6"/>
        <v>6</v>
      </c>
      <c r="K16" s="11" t="e">
        <f t="shared" si="7"/>
        <v>#DIV/0!</v>
      </c>
      <c r="P16" s="12"/>
      <c r="Q16" s="12"/>
      <c r="R16" s="12"/>
      <c r="S16" s="12"/>
      <c r="X16" s="12">
        <v>2</v>
      </c>
      <c r="Y16" s="12">
        <v>0</v>
      </c>
      <c r="Z16" s="12">
        <v>12</v>
      </c>
      <c r="AA16" s="12">
        <v>0</v>
      </c>
      <c r="AB16" s="13"/>
      <c r="AC16" s="13"/>
      <c r="AD16" s="13"/>
      <c r="AE16" s="13"/>
      <c r="AF16" s="12"/>
      <c r="AG16" s="12"/>
      <c r="AH16" s="12"/>
      <c r="AI16" s="12"/>
      <c r="AN16" s="12"/>
      <c r="AO16" s="12"/>
      <c r="AP16" s="12"/>
      <c r="AQ16" s="12"/>
      <c r="AV16" s="12"/>
      <c r="AW16" s="12"/>
      <c r="AX16" s="12"/>
      <c r="AY16" s="12"/>
    </row>
    <row r="17" spans="1:55" ht="15" customHeight="1" x14ac:dyDescent="0.2">
      <c r="A17" s="10" t="s">
        <v>27</v>
      </c>
      <c r="B17" s="10" t="s">
        <v>28</v>
      </c>
      <c r="C17" s="10">
        <f t="shared" si="0"/>
        <v>0</v>
      </c>
      <c r="D17" s="10">
        <f t="shared" si="1"/>
        <v>0</v>
      </c>
      <c r="E17" s="10">
        <f t="shared" si="2"/>
        <v>0</v>
      </c>
      <c r="F17" s="10">
        <f t="shared" si="3"/>
        <v>0</v>
      </c>
      <c r="G17" s="10">
        <f t="shared" si="4"/>
        <v>0</v>
      </c>
      <c r="P17" s="12"/>
      <c r="Q17" s="12"/>
      <c r="R17" s="12"/>
      <c r="S17" s="12"/>
      <c r="T17" s="13"/>
      <c r="U17" s="13"/>
      <c r="V17" s="13"/>
      <c r="W17" s="13"/>
      <c r="X17" s="12"/>
      <c r="Y17" s="12"/>
      <c r="Z17" s="12"/>
      <c r="AA17" s="12"/>
      <c r="AB17" s="13"/>
      <c r="AC17" s="13"/>
      <c r="AD17" s="13"/>
      <c r="AE17" s="13"/>
      <c r="AF17" s="12"/>
      <c r="AG17" s="12"/>
      <c r="AH17" s="12"/>
      <c r="AI17" s="12"/>
      <c r="AJ17" s="13"/>
      <c r="AK17" s="13"/>
      <c r="AL17" s="13"/>
      <c r="AM17" s="13"/>
      <c r="AN17" s="12"/>
      <c r="AO17" s="12"/>
      <c r="AP17" s="12"/>
      <c r="AQ17" s="12"/>
      <c r="AV17" s="12"/>
      <c r="AW17" s="12"/>
      <c r="AX17" s="12"/>
      <c r="AY17" s="12"/>
    </row>
    <row r="18" spans="1:55" ht="15" customHeight="1" x14ac:dyDescent="0.2">
      <c r="A18" s="10" t="s">
        <v>6</v>
      </c>
      <c r="B18" s="10" t="s">
        <v>7</v>
      </c>
      <c r="C18" s="10">
        <f t="shared" si="0"/>
        <v>0</v>
      </c>
      <c r="D18" s="10">
        <f t="shared" si="1"/>
        <v>0</v>
      </c>
      <c r="E18" s="10">
        <f t="shared" si="2"/>
        <v>0</v>
      </c>
      <c r="F18" s="10">
        <f t="shared" si="3"/>
        <v>0</v>
      </c>
      <c r="G18" s="10">
        <f t="shared" si="4"/>
        <v>0</v>
      </c>
      <c r="P18" s="12"/>
      <c r="Q18" s="12"/>
      <c r="R18" s="12"/>
      <c r="S18" s="12"/>
      <c r="T18" s="13"/>
      <c r="U18" s="13"/>
      <c r="V18" s="13"/>
      <c r="W18" s="13"/>
      <c r="X18" s="12"/>
      <c r="Y18" s="12"/>
      <c r="Z18" s="12"/>
      <c r="AA18" s="12"/>
      <c r="AB18" s="13"/>
      <c r="AC18" s="13"/>
      <c r="AD18" s="13"/>
      <c r="AE18" s="13"/>
      <c r="AF18" s="12"/>
      <c r="AG18" s="12"/>
      <c r="AH18" s="12"/>
      <c r="AI18" s="12"/>
      <c r="AN18" s="20"/>
      <c r="AO18" s="12"/>
      <c r="AP18" s="12"/>
      <c r="AQ18" s="12"/>
      <c r="AR18" s="13"/>
      <c r="AS18" s="13"/>
      <c r="AT18" s="13"/>
      <c r="AU18" s="13"/>
      <c r="AV18" s="12"/>
      <c r="AW18" s="12"/>
      <c r="AX18" s="12"/>
      <c r="AY18" s="12"/>
    </row>
    <row r="19" spans="1:55" ht="15" customHeight="1" x14ac:dyDescent="0.2">
      <c r="A19" s="10" t="s">
        <v>73</v>
      </c>
      <c r="B19" s="10" t="s">
        <v>74</v>
      </c>
      <c r="C19" s="10">
        <f t="shared" si="0"/>
        <v>0</v>
      </c>
      <c r="D19" s="10">
        <f t="shared" si="1"/>
        <v>0</v>
      </c>
      <c r="E19" s="10">
        <f t="shared" si="2"/>
        <v>0</v>
      </c>
      <c r="F19" s="10">
        <f t="shared" si="3"/>
        <v>0</v>
      </c>
      <c r="G19" s="10">
        <f t="shared" si="4"/>
        <v>0</v>
      </c>
      <c r="P19" s="12"/>
      <c r="Q19" s="12"/>
      <c r="R19" s="12"/>
      <c r="S19" s="12"/>
      <c r="X19" s="12"/>
      <c r="Y19" s="12"/>
      <c r="Z19" s="12"/>
      <c r="AA19" s="12"/>
      <c r="AB19" s="13"/>
      <c r="AC19" s="13"/>
      <c r="AD19" s="13"/>
      <c r="AE19" s="13"/>
      <c r="AF19" s="12"/>
      <c r="AG19" s="12"/>
      <c r="AH19" s="12"/>
      <c r="AI19" s="12"/>
      <c r="AN19" s="12"/>
      <c r="AO19" s="12"/>
      <c r="AP19" s="12"/>
      <c r="AQ19" s="12"/>
      <c r="AV19" s="12"/>
      <c r="AW19" s="12"/>
      <c r="AX19" s="12"/>
      <c r="AY19" s="12"/>
    </row>
    <row r="20" spans="1:55" ht="15" customHeight="1" x14ac:dyDescent="0.2">
      <c r="A20" s="10" t="s">
        <v>15</v>
      </c>
      <c r="B20" s="10" t="s">
        <v>16</v>
      </c>
      <c r="C20" s="10">
        <f t="shared" si="0"/>
        <v>0</v>
      </c>
      <c r="D20" s="10">
        <f t="shared" si="1"/>
        <v>0</v>
      </c>
      <c r="E20" s="10">
        <f t="shared" si="2"/>
        <v>0</v>
      </c>
      <c r="F20" s="10">
        <f t="shared" si="3"/>
        <v>0</v>
      </c>
      <c r="G20" s="10">
        <f t="shared" si="4"/>
        <v>0</v>
      </c>
      <c r="P20" s="12"/>
      <c r="Q20" s="12"/>
      <c r="R20" s="12"/>
      <c r="S20" s="12"/>
      <c r="T20" s="13"/>
      <c r="U20" s="13"/>
      <c r="V20" s="13"/>
      <c r="W20" s="13"/>
      <c r="X20" s="12"/>
      <c r="Y20" s="12"/>
      <c r="Z20" s="12"/>
      <c r="AA20" s="12"/>
      <c r="AB20" s="13"/>
      <c r="AC20" s="13"/>
      <c r="AD20" s="13"/>
      <c r="AE20" s="13"/>
      <c r="AF20" s="12"/>
      <c r="AG20" s="12"/>
      <c r="AH20" s="12"/>
      <c r="AI20" s="12"/>
      <c r="AN20" s="12"/>
      <c r="AO20" s="12"/>
      <c r="AP20" s="12"/>
      <c r="AQ20" s="12"/>
      <c r="AR20" s="13"/>
      <c r="AS20" s="13"/>
      <c r="AT20" s="13"/>
      <c r="AU20" s="13"/>
      <c r="AV20" s="12"/>
      <c r="AW20" s="12"/>
      <c r="AX20" s="12"/>
      <c r="AY20" s="12"/>
    </row>
    <row r="21" spans="1:55" ht="15" customHeight="1" x14ac:dyDescent="0.2">
      <c r="A21" s="10" t="s">
        <v>55</v>
      </c>
      <c r="B21" s="14" t="s">
        <v>56</v>
      </c>
      <c r="C21" s="10">
        <f t="shared" si="0"/>
        <v>0</v>
      </c>
      <c r="D21" s="10">
        <f t="shared" si="1"/>
        <v>0</v>
      </c>
      <c r="E21" s="10">
        <f t="shared" si="2"/>
        <v>0</v>
      </c>
      <c r="F21" s="10">
        <f t="shared" si="3"/>
        <v>0</v>
      </c>
      <c r="G21" s="10">
        <f t="shared" si="4"/>
        <v>0</v>
      </c>
      <c r="P21" s="12"/>
      <c r="Q21" s="12"/>
      <c r="R21" s="12"/>
      <c r="S21" s="12"/>
      <c r="T21" s="13"/>
      <c r="U21" s="13"/>
      <c r="V21" s="13"/>
      <c r="W21" s="13"/>
      <c r="X21" s="12"/>
      <c r="Y21" s="12"/>
      <c r="Z21" s="12"/>
      <c r="AA21" s="12"/>
      <c r="AB21" s="13"/>
      <c r="AC21" s="13"/>
      <c r="AD21" s="13"/>
      <c r="AE21" s="13"/>
      <c r="AF21" s="12"/>
      <c r="AG21" s="12"/>
      <c r="AH21" s="12"/>
      <c r="AI21" s="12"/>
      <c r="AJ21" s="13"/>
      <c r="AK21" s="13"/>
      <c r="AL21" s="13"/>
      <c r="AM21" s="13"/>
      <c r="AN21" s="12"/>
      <c r="AO21" s="12"/>
      <c r="AP21" s="12"/>
      <c r="AQ21" s="12"/>
      <c r="AV21" s="12"/>
      <c r="AW21" s="12"/>
      <c r="AX21" s="12"/>
      <c r="AY21" s="12"/>
      <c r="AZ21" s="13"/>
      <c r="BA21" s="13"/>
      <c r="BB21" s="13"/>
      <c r="BC21" s="13"/>
    </row>
  </sheetData>
  <mergeCells count="11">
    <mergeCell ref="L1:O1"/>
    <mergeCell ref="P1:S1"/>
    <mergeCell ref="T1:W1"/>
    <mergeCell ref="X1:AA1"/>
    <mergeCell ref="AN1:AQ1"/>
    <mergeCell ref="AV1:AY1"/>
    <mergeCell ref="AZ1:BC1"/>
    <mergeCell ref="AB1:AE1"/>
    <mergeCell ref="AF1:AI1"/>
    <mergeCell ref="AJ1:AM1"/>
    <mergeCell ref="AR1:AU1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"/>
  <sheetViews>
    <sheetView workbookViewId="0">
      <selection activeCell="I13" sqref="I13"/>
    </sheetView>
  </sheetViews>
  <sheetFormatPr defaultRowHeight="12.75" x14ac:dyDescent="0.2"/>
  <cols>
    <col min="1" max="1" width="12.140625" style="10" customWidth="1"/>
    <col min="2" max="2" width="11.85546875" style="10" customWidth="1"/>
    <col min="3" max="7" width="9.140625" style="10"/>
    <col min="8" max="8" width="9.140625" style="23"/>
    <col min="9" max="11" width="9.140625" style="11"/>
    <col min="12" max="15" width="4.7109375" style="10" hidden="1" customWidth="1"/>
    <col min="16" max="39" width="4.7109375" style="10" customWidth="1"/>
    <col min="40" max="43" width="4.7109375" style="13" customWidth="1"/>
    <col min="44" max="55" width="4.7109375" style="10" customWidth="1"/>
    <col min="56" max="16384" width="9.140625" style="10"/>
  </cols>
  <sheetData>
    <row r="1" spans="1:55" s="8" customFormat="1" ht="30" customHeight="1" x14ac:dyDescent="0.2">
      <c r="A1" s="7" t="s">
        <v>0</v>
      </c>
      <c r="B1" s="7" t="s">
        <v>1</v>
      </c>
      <c r="C1" s="8" t="s">
        <v>22</v>
      </c>
      <c r="D1" s="8" t="s">
        <v>50</v>
      </c>
      <c r="E1" s="8" t="s">
        <v>51</v>
      </c>
      <c r="F1" s="8" t="s">
        <v>21</v>
      </c>
      <c r="G1" s="8" t="s">
        <v>52</v>
      </c>
      <c r="H1" s="7" t="s">
        <v>53</v>
      </c>
      <c r="I1" s="9" t="s">
        <v>23</v>
      </c>
      <c r="J1" s="9" t="s">
        <v>54</v>
      </c>
      <c r="K1" s="9" t="s">
        <v>24</v>
      </c>
      <c r="L1" s="37" t="s">
        <v>69</v>
      </c>
      <c r="M1" s="37"/>
      <c r="N1" s="37"/>
      <c r="O1" s="36"/>
      <c r="P1" s="36" t="s">
        <v>107</v>
      </c>
      <c r="Q1" s="36"/>
      <c r="R1" s="36"/>
      <c r="S1" s="36"/>
      <c r="T1" s="36" t="s">
        <v>147</v>
      </c>
      <c r="U1" s="36"/>
      <c r="V1" s="36"/>
      <c r="W1" s="36"/>
      <c r="X1" s="36" t="s">
        <v>108</v>
      </c>
      <c r="Y1" s="36"/>
      <c r="Z1" s="36"/>
      <c r="AA1" s="36"/>
      <c r="AB1" s="36" t="s">
        <v>148</v>
      </c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</row>
    <row r="2" spans="1:55" ht="15" customHeight="1" x14ac:dyDescent="0.2">
      <c r="A2" s="10" t="s">
        <v>6</v>
      </c>
      <c r="B2" s="10" t="s">
        <v>7</v>
      </c>
      <c r="C2" s="10">
        <f t="shared" ref="C2:C21" si="0">COUNT(L2, P2, T2, X2, AB2, AF2, AJ2, AN2, AR2, AV2, AZ2)</f>
        <v>4</v>
      </c>
      <c r="D2" s="10">
        <f t="shared" ref="D2:D21" si="1">SUM(L2, P2, T2, X2, AB2, AF2, AJ2, AN2, AR2, AV2, AZ2)</f>
        <v>8</v>
      </c>
      <c r="E2" s="10">
        <f t="shared" ref="E2:E21" si="2">SUM(M2, Q2, U2, Y2, AC2, AG2, AK2, AO2, AS2, AW2, BA2)</f>
        <v>0</v>
      </c>
      <c r="F2" s="10">
        <f t="shared" ref="F2:F21" si="3">SUM(N2, R2, V2, Z2, AD2, AH2, AL2, AP2, AT2, AX2, BB2)</f>
        <v>29</v>
      </c>
      <c r="G2" s="10">
        <f t="shared" ref="G2:G21" si="4">SUM(O2, S2, W2, AA2, AE2, AI2, AM2, AQ2, AU2, AY2, BC2)</f>
        <v>4</v>
      </c>
      <c r="H2" s="23" t="s">
        <v>134</v>
      </c>
      <c r="I2" s="11">
        <f t="shared" ref="I2:I15" si="5">F2/G2</f>
        <v>7.25</v>
      </c>
      <c r="J2" s="11">
        <f t="shared" ref="J2:J15" si="6">F2/D2</f>
        <v>3.625</v>
      </c>
      <c r="K2" s="11">
        <f t="shared" ref="K2:K15" si="7">(D2*6)/G2</f>
        <v>12</v>
      </c>
      <c r="P2" s="12">
        <v>2</v>
      </c>
      <c r="Q2" s="12">
        <v>0</v>
      </c>
      <c r="R2" s="12">
        <v>6</v>
      </c>
      <c r="S2" s="12">
        <v>0</v>
      </c>
      <c r="T2" s="13">
        <v>2</v>
      </c>
      <c r="U2" s="13">
        <v>0</v>
      </c>
      <c r="V2" s="13">
        <v>8</v>
      </c>
      <c r="W2" s="13">
        <v>0</v>
      </c>
      <c r="X2" s="12">
        <v>2</v>
      </c>
      <c r="Y2" s="12">
        <v>0</v>
      </c>
      <c r="Z2" s="12">
        <v>7</v>
      </c>
      <c r="AA2" s="12">
        <v>2</v>
      </c>
      <c r="AB2" s="13">
        <v>2</v>
      </c>
      <c r="AC2" s="13">
        <v>0</v>
      </c>
      <c r="AD2" s="13">
        <v>8</v>
      </c>
      <c r="AE2" s="13">
        <v>2</v>
      </c>
      <c r="AF2" s="12"/>
      <c r="AG2" s="12"/>
      <c r="AH2" s="12"/>
      <c r="AI2" s="12"/>
      <c r="AN2" s="20"/>
      <c r="AO2" s="12"/>
      <c r="AP2" s="12"/>
      <c r="AQ2" s="12"/>
      <c r="AR2" s="13"/>
      <c r="AS2" s="13"/>
      <c r="AT2" s="13"/>
      <c r="AU2" s="13"/>
      <c r="AV2" s="12"/>
      <c r="AW2" s="12"/>
      <c r="AX2" s="12"/>
      <c r="AY2" s="12"/>
    </row>
    <row r="3" spans="1:55" ht="15" customHeight="1" x14ac:dyDescent="0.2">
      <c r="A3" s="10" t="s">
        <v>4</v>
      </c>
      <c r="B3" s="10" t="s">
        <v>5</v>
      </c>
      <c r="C3" s="10">
        <f t="shared" si="0"/>
        <v>4</v>
      </c>
      <c r="D3" s="10">
        <f t="shared" si="1"/>
        <v>5.5</v>
      </c>
      <c r="E3" s="10">
        <f t="shared" si="2"/>
        <v>0</v>
      </c>
      <c r="F3" s="10">
        <f t="shared" si="3"/>
        <v>13</v>
      </c>
      <c r="G3" s="10">
        <f t="shared" si="4"/>
        <v>3</v>
      </c>
      <c r="H3" s="23" t="s">
        <v>154</v>
      </c>
      <c r="I3" s="11">
        <f t="shared" si="5"/>
        <v>4.333333333333333</v>
      </c>
      <c r="J3" s="11">
        <f t="shared" si="6"/>
        <v>2.3636363636363638</v>
      </c>
      <c r="K3" s="11">
        <f t="shared" si="7"/>
        <v>11</v>
      </c>
      <c r="P3" s="12">
        <v>0.5</v>
      </c>
      <c r="Q3" s="12">
        <v>0</v>
      </c>
      <c r="R3" s="12">
        <v>0</v>
      </c>
      <c r="S3" s="12">
        <v>1</v>
      </c>
      <c r="T3" s="13">
        <v>2</v>
      </c>
      <c r="U3" s="13">
        <v>0</v>
      </c>
      <c r="V3" s="13">
        <v>3</v>
      </c>
      <c r="W3" s="13">
        <v>0</v>
      </c>
      <c r="X3" s="12">
        <v>2</v>
      </c>
      <c r="Y3" s="12">
        <v>0</v>
      </c>
      <c r="Z3" s="12">
        <v>4</v>
      </c>
      <c r="AA3" s="12">
        <v>1</v>
      </c>
      <c r="AB3" s="13">
        <v>1</v>
      </c>
      <c r="AC3" s="13">
        <v>0</v>
      </c>
      <c r="AD3" s="13">
        <v>6</v>
      </c>
      <c r="AE3" s="13">
        <v>1</v>
      </c>
      <c r="AF3" s="12"/>
      <c r="AG3" s="12"/>
      <c r="AH3" s="12"/>
      <c r="AI3" s="12"/>
      <c r="AJ3" s="13"/>
      <c r="AK3" s="13"/>
      <c r="AL3" s="13"/>
      <c r="AM3" s="13"/>
      <c r="AN3" s="12"/>
      <c r="AO3" s="12"/>
      <c r="AP3" s="12"/>
      <c r="AQ3" s="12"/>
      <c r="AR3" s="13"/>
      <c r="AS3" s="13"/>
      <c r="AT3" s="13"/>
      <c r="AU3" s="13"/>
      <c r="AV3" s="12"/>
      <c r="AW3" s="12"/>
      <c r="AX3" s="12"/>
      <c r="AY3" s="12"/>
      <c r="AZ3" s="13"/>
      <c r="BA3" s="13"/>
      <c r="BB3" s="13"/>
      <c r="BC3" s="13"/>
    </row>
    <row r="4" spans="1:55" ht="15" customHeight="1" x14ac:dyDescent="0.2">
      <c r="A4" s="10" t="s">
        <v>2</v>
      </c>
      <c r="B4" s="10" t="s">
        <v>3</v>
      </c>
      <c r="C4" s="10">
        <f t="shared" si="0"/>
        <v>4</v>
      </c>
      <c r="D4" s="10">
        <f t="shared" si="1"/>
        <v>7.17</v>
      </c>
      <c r="E4" s="10">
        <f t="shared" si="2"/>
        <v>3</v>
      </c>
      <c r="F4" s="10">
        <f t="shared" si="3"/>
        <v>20</v>
      </c>
      <c r="G4" s="10">
        <f t="shared" si="4"/>
        <v>3</v>
      </c>
      <c r="H4" s="23" t="s">
        <v>154</v>
      </c>
      <c r="I4" s="11">
        <f t="shared" si="5"/>
        <v>6.666666666666667</v>
      </c>
      <c r="J4" s="11">
        <f t="shared" si="6"/>
        <v>2.7894002789400281</v>
      </c>
      <c r="K4" s="11">
        <f t="shared" si="7"/>
        <v>14.339999999999998</v>
      </c>
      <c r="P4" s="12">
        <v>1</v>
      </c>
      <c r="Q4" s="12">
        <v>1</v>
      </c>
      <c r="R4" s="12">
        <v>0</v>
      </c>
      <c r="S4" s="12">
        <v>1</v>
      </c>
      <c r="T4" s="13">
        <v>2</v>
      </c>
      <c r="U4" s="13">
        <v>2</v>
      </c>
      <c r="V4" s="13">
        <v>0</v>
      </c>
      <c r="W4" s="13">
        <v>1</v>
      </c>
      <c r="X4" s="12">
        <v>2.17</v>
      </c>
      <c r="Y4" s="12">
        <v>0</v>
      </c>
      <c r="Z4" s="12">
        <v>17</v>
      </c>
      <c r="AA4" s="12">
        <v>1</v>
      </c>
      <c r="AB4" s="13">
        <v>2</v>
      </c>
      <c r="AC4" s="13">
        <v>0</v>
      </c>
      <c r="AD4" s="13">
        <v>3</v>
      </c>
      <c r="AE4" s="13">
        <v>0</v>
      </c>
      <c r="AF4" s="12"/>
      <c r="AG4" s="12"/>
      <c r="AH4" s="12"/>
      <c r="AI4" s="12"/>
      <c r="AJ4" s="13"/>
      <c r="AK4" s="13"/>
      <c r="AL4" s="13"/>
      <c r="AM4" s="13"/>
      <c r="AN4" s="12"/>
      <c r="AO4" s="12"/>
      <c r="AP4" s="12"/>
      <c r="AQ4" s="12"/>
      <c r="AR4" s="13"/>
      <c r="AS4" s="13"/>
      <c r="AT4" s="13"/>
      <c r="AU4" s="13"/>
      <c r="AV4" s="12"/>
      <c r="AW4" s="12"/>
      <c r="AX4" s="12"/>
      <c r="AY4" s="12"/>
      <c r="AZ4" s="13"/>
      <c r="BA4" s="13"/>
      <c r="BB4" s="13"/>
      <c r="BC4" s="13"/>
    </row>
    <row r="5" spans="1:55" ht="15" customHeight="1" x14ac:dyDescent="0.2">
      <c r="A5" s="10" t="s">
        <v>9</v>
      </c>
      <c r="B5" s="10" t="s">
        <v>10</v>
      </c>
      <c r="C5" s="10">
        <f t="shared" si="0"/>
        <v>4</v>
      </c>
      <c r="D5" s="10">
        <f t="shared" si="1"/>
        <v>8</v>
      </c>
      <c r="E5" s="10">
        <f t="shared" si="2"/>
        <v>0</v>
      </c>
      <c r="F5" s="10">
        <f t="shared" si="3"/>
        <v>37</v>
      </c>
      <c r="G5" s="10">
        <f t="shared" si="4"/>
        <v>3</v>
      </c>
      <c r="H5" s="23" t="s">
        <v>131</v>
      </c>
      <c r="I5" s="11">
        <f t="shared" si="5"/>
        <v>12.333333333333334</v>
      </c>
      <c r="J5" s="11">
        <f t="shared" si="6"/>
        <v>4.625</v>
      </c>
      <c r="K5" s="11">
        <f t="shared" si="7"/>
        <v>16</v>
      </c>
      <c r="P5" s="12">
        <v>2</v>
      </c>
      <c r="Q5" s="12">
        <v>0</v>
      </c>
      <c r="R5" s="12">
        <v>6</v>
      </c>
      <c r="S5" s="12">
        <v>0</v>
      </c>
      <c r="T5" s="13">
        <v>2</v>
      </c>
      <c r="U5" s="13">
        <v>0</v>
      </c>
      <c r="V5" s="13">
        <v>11</v>
      </c>
      <c r="W5" s="13">
        <v>2</v>
      </c>
      <c r="X5" s="12">
        <v>2</v>
      </c>
      <c r="Y5" s="12">
        <v>0</v>
      </c>
      <c r="Z5" s="12">
        <v>14</v>
      </c>
      <c r="AA5" s="12">
        <v>1</v>
      </c>
      <c r="AB5" s="13">
        <v>2</v>
      </c>
      <c r="AC5" s="13">
        <v>0</v>
      </c>
      <c r="AD5" s="13">
        <v>6</v>
      </c>
      <c r="AE5" s="13">
        <v>0</v>
      </c>
      <c r="AF5" s="12"/>
      <c r="AG5" s="12"/>
      <c r="AH5" s="12"/>
      <c r="AI5" s="12"/>
      <c r="AJ5" s="13"/>
      <c r="AK5" s="13"/>
      <c r="AL5" s="13"/>
      <c r="AM5" s="13"/>
      <c r="AN5" s="12"/>
      <c r="AO5" s="12"/>
      <c r="AP5" s="12"/>
      <c r="AQ5" s="12"/>
      <c r="AR5" s="13"/>
      <c r="AS5" s="13"/>
      <c r="AT5" s="13"/>
      <c r="AU5" s="13"/>
      <c r="AV5" s="12"/>
      <c r="AW5" s="12"/>
      <c r="AX5" s="12"/>
      <c r="AY5" s="12"/>
      <c r="AZ5" s="13"/>
      <c r="BA5" s="13"/>
      <c r="BB5" s="13"/>
      <c r="BC5" s="13"/>
    </row>
    <row r="6" spans="1:55" ht="15" customHeight="1" x14ac:dyDescent="0.2">
      <c r="A6" s="10" t="s">
        <v>82</v>
      </c>
      <c r="B6" s="10" t="s">
        <v>20</v>
      </c>
      <c r="C6" s="10">
        <f t="shared" si="0"/>
        <v>1</v>
      </c>
      <c r="D6" s="10">
        <f t="shared" si="1"/>
        <v>2</v>
      </c>
      <c r="E6" s="10">
        <f t="shared" si="2"/>
        <v>0</v>
      </c>
      <c r="F6" s="10">
        <f t="shared" si="3"/>
        <v>12</v>
      </c>
      <c r="G6" s="10">
        <f t="shared" si="4"/>
        <v>2</v>
      </c>
      <c r="H6" s="23" t="s">
        <v>123</v>
      </c>
      <c r="I6" s="11">
        <f t="shared" si="5"/>
        <v>6</v>
      </c>
      <c r="J6" s="11">
        <f t="shared" si="6"/>
        <v>6</v>
      </c>
      <c r="K6" s="11">
        <f t="shared" si="7"/>
        <v>6</v>
      </c>
      <c r="P6" s="12">
        <v>2</v>
      </c>
      <c r="Q6" s="12">
        <v>0</v>
      </c>
      <c r="R6" s="12">
        <v>12</v>
      </c>
      <c r="S6" s="12">
        <v>2</v>
      </c>
      <c r="T6" s="13"/>
      <c r="U6" s="13"/>
      <c r="V6" s="13"/>
      <c r="W6" s="13"/>
      <c r="X6" s="12"/>
      <c r="Y6" s="12"/>
      <c r="Z6" s="12"/>
      <c r="AA6" s="12"/>
      <c r="AB6" s="13"/>
      <c r="AC6" s="13"/>
      <c r="AD6" s="13"/>
      <c r="AE6" s="13"/>
      <c r="AF6" s="12"/>
      <c r="AG6" s="12"/>
      <c r="AH6" s="12"/>
      <c r="AI6" s="12"/>
      <c r="AJ6" s="13"/>
      <c r="AK6" s="13"/>
      <c r="AL6" s="13"/>
      <c r="AM6" s="13"/>
      <c r="AN6" s="12"/>
      <c r="AO6" s="12"/>
      <c r="AP6" s="12"/>
      <c r="AQ6" s="12"/>
      <c r="AV6" s="12"/>
      <c r="AW6" s="12"/>
      <c r="AX6" s="12"/>
      <c r="AY6" s="12"/>
    </row>
    <row r="7" spans="1:55" ht="15" customHeight="1" x14ac:dyDescent="0.2">
      <c r="A7" s="10" t="s">
        <v>17</v>
      </c>
      <c r="B7" s="10" t="s">
        <v>18</v>
      </c>
      <c r="C7" s="10">
        <f t="shared" si="0"/>
        <v>2</v>
      </c>
      <c r="D7" s="10">
        <f t="shared" si="1"/>
        <v>4</v>
      </c>
      <c r="E7" s="10">
        <f t="shared" si="2"/>
        <v>0</v>
      </c>
      <c r="F7" s="10">
        <f t="shared" si="3"/>
        <v>14</v>
      </c>
      <c r="G7" s="10">
        <f t="shared" si="4"/>
        <v>2</v>
      </c>
      <c r="H7" s="23" t="s">
        <v>155</v>
      </c>
      <c r="I7" s="11">
        <f t="shared" si="5"/>
        <v>7</v>
      </c>
      <c r="J7" s="11">
        <f t="shared" si="6"/>
        <v>3.5</v>
      </c>
      <c r="K7" s="11">
        <f t="shared" si="7"/>
        <v>12</v>
      </c>
      <c r="P7" s="12"/>
      <c r="Q7" s="12"/>
      <c r="R7" s="12"/>
      <c r="S7" s="12"/>
      <c r="T7" s="13">
        <v>2</v>
      </c>
      <c r="U7" s="13">
        <v>0</v>
      </c>
      <c r="V7" s="13">
        <v>3</v>
      </c>
      <c r="W7" s="13">
        <v>2</v>
      </c>
      <c r="X7" s="12">
        <v>2</v>
      </c>
      <c r="Y7" s="12">
        <v>0</v>
      </c>
      <c r="Z7" s="12">
        <v>11</v>
      </c>
      <c r="AA7" s="12">
        <v>0</v>
      </c>
      <c r="AB7" s="13"/>
      <c r="AC7" s="13"/>
      <c r="AD7" s="13"/>
      <c r="AE7" s="13"/>
      <c r="AF7" s="12"/>
      <c r="AG7" s="12"/>
      <c r="AH7" s="12"/>
      <c r="AI7" s="12"/>
      <c r="AJ7" s="13"/>
      <c r="AK7" s="13"/>
      <c r="AL7" s="13"/>
      <c r="AM7" s="13"/>
      <c r="AN7" s="12"/>
      <c r="AO7" s="12"/>
      <c r="AP7" s="12"/>
      <c r="AQ7" s="12"/>
      <c r="AR7" s="13"/>
      <c r="AS7" s="13"/>
      <c r="AT7" s="13"/>
      <c r="AU7" s="13"/>
      <c r="AV7" s="12"/>
      <c r="AW7" s="12"/>
      <c r="AX7" s="12"/>
      <c r="AY7" s="12"/>
      <c r="AZ7" s="13"/>
      <c r="BA7" s="13"/>
      <c r="BB7" s="13"/>
      <c r="BC7" s="13"/>
    </row>
    <row r="8" spans="1:55" ht="15" customHeight="1" x14ac:dyDescent="0.2">
      <c r="A8" s="10" t="s">
        <v>57</v>
      </c>
      <c r="B8" s="10" t="s">
        <v>58</v>
      </c>
      <c r="C8" s="10">
        <f t="shared" si="0"/>
        <v>3</v>
      </c>
      <c r="D8" s="10">
        <f t="shared" si="1"/>
        <v>6</v>
      </c>
      <c r="E8" s="10">
        <f t="shared" si="2"/>
        <v>0</v>
      </c>
      <c r="F8" s="10">
        <f t="shared" si="3"/>
        <v>33</v>
      </c>
      <c r="G8" s="10">
        <f t="shared" si="4"/>
        <v>2</v>
      </c>
      <c r="H8" s="23" t="s">
        <v>145</v>
      </c>
      <c r="I8" s="11">
        <f t="shared" si="5"/>
        <v>16.5</v>
      </c>
      <c r="J8" s="11">
        <f t="shared" si="6"/>
        <v>5.5</v>
      </c>
      <c r="K8" s="11">
        <f t="shared" si="7"/>
        <v>18</v>
      </c>
      <c r="P8" s="12">
        <v>2</v>
      </c>
      <c r="Q8" s="12">
        <v>0</v>
      </c>
      <c r="R8" s="12">
        <v>8</v>
      </c>
      <c r="S8" s="12">
        <v>1</v>
      </c>
      <c r="T8" s="13">
        <v>2</v>
      </c>
      <c r="U8" s="13">
        <v>0</v>
      </c>
      <c r="V8" s="13">
        <v>19</v>
      </c>
      <c r="W8" s="13">
        <v>0</v>
      </c>
      <c r="X8" s="12">
        <v>2</v>
      </c>
      <c r="Y8" s="12">
        <v>0</v>
      </c>
      <c r="Z8" s="12">
        <v>6</v>
      </c>
      <c r="AA8" s="12">
        <v>1</v>
      </c>
      <c r="AB8" s="13"/>
      <c r="AC8" s="13"/>
      <c r="AD8" s="13"/>
      <c r="AE8" s="13"/>
      <c r="AF8" s="12"/>
      <c r="AG8" s="12"/>
      <c r="AH8" s="12"/>
      <c r="AI8" s="12"/>
      <c r="AJ8" s="13"/>
      <c r="AK8" s="13"/>
      <c r="AL8" s="13"/>
      <c r="AM8" s="13"/>
      <c r="AN8" s="12"/>
      <c r="AO8" s="12"/>
      <c r="AP8" s="12"/>
      <c r="AQ8" s="12"/>
      <c r="AR8" s="13"/>
      <c r="AS8" s="13"/>
      <c r="AT8" s="13"/>
      <c r="AU8" s="15"/>
      <c r="AV8" s="12"/>
      <c r="AW8" s="12"/>
      <c r="AX8" s="12"/>
      <c r="AY8" s="12"/>
      <c r="AZ8" s="13"/>
      <c r="BA8" s="13"/>
      <c r="BB8" s="13"/>
      <c r="BC8" s="13"/>
    </row>
    <row r="9" spans="1:55" ht="15" customHeight="1" x14ac:dyDescent="0.2">
      <c r="A9" s="10" t="s">
        <v>37</v>
      </c>
      <c r="B9" s="10" t="s">
        <v>149</v>
      </c>
      <c r="C9" s="10">
        <f t="shared" si="0"/>
        <v>1</v>
      </c>
      <c r="D9" s="10">
        <f t="shared" si="1"/>
        <v>1</v>
      </c>
      <c r="E9" s="10">
        <f t="shared" si="2"/>
        <v>0</v>
      </c>
      <c r="F9" s="10">
        <f t="shared" si="3"/>
        <v>5</v>
      </c>
      <c r="G9" s="10">
        <f t="shared" si="4"/>
        <v>1</v>
      </c>
      <c r="H9" s="23" t="s">
        <v>127</v>
      </c>
      <c r="I9" s="11">
        <f t="shared" si="5"/>
        <v>5</v>
      </c>
      <c r="J9" s="11">
        <f t="shared" si="6"/>
        <v>5</v>
      </c>
      <c r="K9" s="11">
        <f t="shared" si="7"/>
        <v>6</v>
      </c>
      <c r="P9" s="12">
        <v>1</v>
      </c>
      <c r="Q9" s="12">
        <v>0</v>
      </c>
      <c r="R9" s="12">
        <v>5</v>
      </c>
      <c r="S9" s="12">
        <v>1</v>
      </c>
      <c r="T9" s="13"/>
      <c r="U9" s="13"/>
      <c r="V9" s="13"/>
      <c r="W9" s="13"/>
      <c r="X9" s="12"/>
      <c r="Y9" s="12"/>
      <c r="Z9" s="12"/>
      <c r="AA9" s="12"/>
      <c r="AB9" s="13"/>
      <c r="AC9" s="13"/>
      <c r="AD9" s="13"/>
      <c r="AE9" s="13"/>
      <c r="AF9" s="12"/>
      <c r="AG9" s="12"/>
      <c r="AH9" s="12"/>
      <c r="AI9" s="12"/>
      <c r="AN9" s="12"/>
      <c r="AO9" s="12"/>
      <c r="AP9" s="12"/>
      <c r="AQ9" s="12"/>
    </row>
    <row r="10" spans="1:55" ht="15" customHeight="1" x14ac:dyDescent="0.2">
      <c r="A10" s="10" t="s">
        <v>4</v>
      </c>
      <c r="B10" s="10" t="s">
        <v>90</v>
      </c>
      <c r="C10" s="10">
        <f t="shared" si="0"/>
        <v>1</v>
      </c>
      <c r="D10" s="10">
        <f t="shared" si="1"/>
        <v>2</v>
      </c>
      <c r="E10" s="10">
        <f t="shared" si="2"/>
        <v>0</v>
      </c>
      <c r="F10" s="10">
        <f t="shared" si="3"/>
        <v>12</v>
      </c>
      <c r="G10" s="10">
        <f t="shared" si="4"/>
        <v>1</v>
      </c>
      <c r="H10" s="23" t="s">
        <v>153</v>
      </c>
      <c r="I10" s="11">
        <f t="shared" si="5"/>
        <v>12</v>
      </c>
      <c r="J10" s="11">
        <f t="shared" si="6"/>
        <v>6</v>
      </c>
      <c r="K10" s="11">
        <f t="shared" si="7"/>
        <v>12</v>
      </c>
      <c r="P10" s="12"/>
      <c r="Q10" s="12"/>
      <c r="R10" s="12"/>
      <c r="S10" s="12"/>
      <c r="T10" s="13"/>
      <c r="U10" s="13"/>
      <c r="V10" s="13"/>
      <c r="W10" s="13"/>
      <c r="X10" s="12">
        <v>2</v>
      </c>
      <c r="Y10" s="12">
        <v>0</v>
      </c>
      <c r="Z10" s="12">
        <v>12</v>
      </c>
      <c r="AA10" s="12">
        <v>1</v>
      </c>
      <c r="AB10" s="13"/>
      <c r="AC10" s="13"/>
      <c r="AD10" s="13"/>
      <c r="AE10" s="13"/>
      <c r="AF10" s="12"/>
      <c r="AG10" s="12"/>
      <c r="AH10" s="12"/>
      <c r="AI10" s="12"/>
      <c r="AJ10" s="13"/>
      <c r="AK10" s="13"/>
      <c r="AL10" s="13"/>
      <c r="AM10" s="13"/>
      <c r="AN10" s="12"/>
      <c r="AO10" s="12"/>
      <c r="AP10" s="12"/>
      <c r="AQ10" s="12"/>
      <c r="AR10" s="13"/>
      <c r="AS10" s="13"/>
      <c r="AT10" s="13"/>
      <c r="AU10" s="13"/>
      <c r="AV10" s="12"/>
      <c r="AW10" s="12"/>
      <c r="AX10" s="12"/>
      <c r="AY10" s="12"/>
      <c r="AZ10" s="13"/>
      <c r="BA10" s="13"/>
      <c r="BB10" s="13"/>
      <c r="BC10" s="13"/>
    </row>
    <row r="11" spans="1:55" ht="15" customHeight="1" x14ac:dyDescent="0.2">
      <c r="A11" s="10" t="s">
        <v>47</v>
      </c>
      <c r="B11" s="10" t="s">
        <v>71</v>
      </c>
      <c r="C11" s="10">
        <f t="shared" si="0"/>
        <v>2</v>
      </c>
      <c r="D11" s="10">
        <f t="shared" si="1"/>
        <v>4</v>
      </c>
      <c r="E11" s="10">
        <f t="shared" si="2"/>
        <v>0</v>
      </c>
      <c r="F11" s="10">
        <f t="shared" si="3"/>
        <v>14</v>
      </c>
      <c r="G11" s="10">
        <f t="shared" si="4"/>
        <v>1</v>
      </c>
      <c r="H11" s="23" t="s">
        <v>153</v>
      </c>
      <c r="I11" s="11">
        <f t="shared" si="5"/>
        <v>14</v>
      </c>
      <c r="J11" s="11">
        <f t="shared" si="6"/>
        <v>3.5</v>
      </c>
      <c r="K11" s="11">
        <f t="shared" si="7"/>
        <v>24</v>
      </c>
      <c r="P11" s="12">
        <v>2</v>
      </c>
      <c r="Q11" s="12">
        <v>0</v>
      </c>
      <c r="R11" s="12">
        <v>2</v>
      </c>
      <c r="S11" s="12">
        <v>0</v>
      </c>
      <c r="T11" s="13"/>
      <c r="U11" s="13"/>
      <c r="V11" s="13"/>
      <c r="W11" s="13"/>
      <c r="X11" s="12">
        <v>2</v>
      </c>
      <c r="Y11" s="12">
        <v>0</v>
      </c>
      <c r="Z11" s="12">
        <v>12</v>
      </c>
      <c r="AA11" s="12">
        <v>1</v>
      </c>
      <c r="AB11" s="13"/>
      <c r="AC11" s="13"/>
      <c r="AD11" s="13"/>
      <c r="AE11" s="13"/>
      <c r="AF11" s="12"/>
      <c r="AG11" s="12"/>
      <c r="AH11" s="12"/>
      <c r="AI11" s="12"/>
      <c r="AN11" s="12"/>
      <c r="AO11" s="12"/>
      <c r="AP11" s="12"/>
      <c r="AQ11" s="12"/>
      <c r="AV11" s="12"/>
      <c r="AW11" s="12"/>
      <c r="AX11" s="12"/>
      <c r="AY11" s="12"/>
    </row>
    <row r="12" spans="1:55" ht="15" customHeight="1" x14ac:dyDescent="0.2">
      <c r="A12" s="10" t="s">
        <v>13</v>
      </c>
      <c r="B12" s="10" t="s">
        <v>14</v>
      </c>
      <c r="C12" s="10">
        <f t="shared" si="0"/>
        <v>4</v>
      </c>
      <c r="D12" s="10">
        <f t="shared" si="1"/>
        <v>5</v>
      </c>
      <c r="E12" s="10">
        <f t="shared" si="2"/>
        <v>0</v>
      </c>
      <c r="F12" s="10">
        <f t="shared" si="3"/>
        <v>47</v>
      </c>
      <c r="G12" s="10">
        <f t="shared" si="4"/>
        <v>1</v>
      </c>
      <c r="H12" s="23" t="s">
        <v>146</v>
      </c>
      <c r="I12" s="11">
        <f t="shared" si="5"/>
        <v>47</v>
      </c>
      <c r="J12" s="11">
        <f t="shared" si="6"/>
        <v>9.4</v>
      </c>
      <c r="K12" s="11">
        <f t="shared" si="7"/>
        <v>30</v>
      </c>
      <c r="P12" s="12">
        <v>2</v>
      </c>
      <c r="Q12" s="12">
        <v>0</v>
      </c>
      <c r="R12" s="12">
        <v>10</v>
      </c>
      <c r="S12" s="12">
        <v>1</v>
      </c>
      <c r="T12" s="13">
        <v>1</v>
      </c>
      <c r="U12" s="13">
        <v>0</v>
      </c>
      <c r="V12" s="13">
        <v>13</v>
      </c>
      <c r="W12" s="13">
        <v>0</v>
      </c>
      <c r="X12" s="12">
        <v>1</v>
      </c>
      <c r="Y12" s="12">
        <v>0</v>
      </c>
      <c r="Z12" s="12">
        <v>12</v>
      </c>
      <c r="AA12" s="12">
        <v>0</v>
      </c>
      <c r="AB12" s="13">
        <v>1</v>
      </c>
      <c r="AC12" s="13">
        <v>0</v>
      </c>
      <c r="AD12" s="13">
        <v>12</v>
      </c>
      <c r="AE12" s="13">
        <v>0</v>
      </c>
      <c r="AF12" s="12"/>
      <c r="AG12" s="12"/>
      <c r="AH12" s="12"/>
      <c r="AI12" s="12"/>
      <c r="AJ12" s="13"/>
      <c r="AK12" s="13"/>
      <c r="AL12" s="13"/>
      <c r="AM12" s="13"/>
      <c r="AN12" s="12"/>
      <c r="AO12" s="12"/>
      <c r="AP12" s="12"/>
      <c r="AQ12" s="12"/>
      <c r="AV12" s="12"/>
      <c r="AW12" s="12"/>
      <c r="AX12" s="12"/>
      <c r="AY12" s="12"/>
    </row>
    <row r="13" spans="1:55" ht="15" customHeight="1" x14ac:dyDescent="0.2">
      <c r="A13" s="10" t="s">
        <v>152</v>
      </c>
      <c r="B13" s="10" t="s">
        <v>71</v>
      </c>
      <c r="C13" s="10">
        <f t="shared" si="0"/>
        <v>1</v>
      </c>
      <c r="D13" s="10">
        <f t="shared" si="1"/>
        <v>2</v>
      </c>
      <c r="E13" s="10">
        <f t="shared" si="2"/>
        <v>1</v>
      </c>
      <c r="F13" s="10">
        <f t="shared" si="3"/>
        <v>6</v>
      </c>
      <c r="G13" s="10">
        <f t="shared" si="4"/>
        <v>0</v>
      </c>
      <c r="I13" s="11" t="e">
        <f t="shared" si="5"/>
        <v>#DIV/0!</v>
      </c>
      <c r="J13" s="11">
        <f t="shared" si="6"/>
        <v>3</v>
      </c>
      <c r="K13" s="11" t="e">
        <f t="shared" si="7"/>
        <v>#DIV/0!</v>
      </c>
      <c r="P13" s="12"/>
      <c r="Q13" s="12"/>
      <c r="R13" s="12"/>
      <c r="S13" s="12"/>
      <c r="T13" s="13">
        <v>2</v>
      </c>
      <c r="U13" s="13">
        <v>1</v>
      </c>
      <c r="V13" s="13">
        <v>6</v>
      </c>
      <c r="W13" s="13">
        <v>0</v>
      </c>
      <c r="X13" s="12"/>
      <c r="Y13" s="12"/>
      <c r="Z13" s="12"/>
      <c r="AA13" s="12"/>
      <c r="AB13" s="13"/>
      <c r="AC13" s="13"/>
      <c r="AD13" s="13"/>
      <c r="AE13" s="13"/>
      <c r="AF13" s="12"/>
      <c r="AG13" s="12"/>
      <c r="AH13" s="12"/>
      <c r="AI13" s="12"/>
      <c r="AN13" s="12"/>
      <c r="AO13" s="12"/>
      <c r="AP13" s="12"/>
      <c r="AQ13" s="19"/>
      <c r="AV13" s="12"/>
      <c r="AW13" s="12"/>
      <c r="AX13" s="12"/>
      <c r="AY13" s="12"/>
    </row>
    <row r="14" spans="1:55" ht="15" customHeight="1" x14ac:dyDescent="0.2">
      <c r="A14" s="10" t="s">
        <v>150</v>
      </c>
      <c r="B14" s="10" t="s">
        <v>151</v>
      </c>
      <c r="C14" s="10">
        <f t="shared" si="0"/>
        <v>1</v>
      </c>
      <c r="D14" s="10">
        <f t="shared" si="1"/>
        <v>2</v>
      </c>
      <c r="E14" s="10">
        <f t="shared" si="2"/>
        <v>0</v>
      </c>
      <c r="F14" s="10">
        <f t="shared" si="3"/>
        <v>7</v>
      </c>
      <c r="G14" s="10">
        <f t="shared" si="4"/>
        <v>0</v>
      </c>
      <c r="I14" s="11" t="e">
        <f t="shared" si="5"/>
        <v>#DIV/0!</v>
      </c>
      <c r="J14" s="11">
        <f t="shared" si="6"/>
        <v>3.5</v>
      </c>
      <c r="K14" s="11" t="e">
        <f t="shared" si="7"/>
        <v>#DIV/0!</v>
      </c>
      <c r="P14" s="12"/>
      <c r="Q14" s="12"/>
      <c r="R14" s="12"/>
      <c r="S14" s="12"/>
      <c r="T14" s="13">
        <v>2</v>
      </c>
      <c r="U14" s="13">
        <v>0</v>
      </c>
      <c r="V14" s="13">
        <v>7</v>
      </c>
      <c r="W14" s="13">
        <v>0</v>
      </c>
      <c r="X14" s="12"/>
      <c r="Y14" s="12"/>
      <c r="Z14" s="12"/>
      <c r="AA14" s="12"/>
      <c r="AB14" s="13"/>
      <c r="AC14" s="13"/>
      <c r="AD14" s="13"/>
      <c r="AE14" s="13"/>
      <c r="AF14" s="12"/>
      <c r="AG14" s="12"/>
      <c r="AH14" s="12"/>
      <c r="AI14" s="12"/>
      <c r="AN14" s="12"/>
      <c r="AO14" s="12"/>
      <c r="AP14" s="12"/>
      <c r="AQ14" s="12"/>
      <c r="AV14" s="12"/>
      <c r="AW14" s="12"/>
      <c r="AX14" s="12"/>
      <c r="AY14" s="12"/>
    </row>
    <row r="15" spans="1:55" ht="15" customHeight="1" x14ac:dyDescent="0.2">
      <c r="A15" s="10" t="s">
        <v>6</v>
      </c>
      <c r="B15" s="10" t="s">
        <v>8</v>
      </c>
      <c r="C15" s="10">
        <f t="shared" si="0"/>
        <v>1</v>
      </c>
      <c r="D15" s="10">
        <f t="shared" si="1"/>
        <v>1</v>
      </c>
      <c r="E15" s="10">
        <f t="shared" si="2"/>
        <v>0</v>
      </c>
      <c r="F15" s="10">
        <f t="shared" si="3"/>
        <v>9</v>
      </c>
      <c r="G15" s="10">
        <f t="shared" si="4"/>
        <v>0</v>
      </c>
      <c r="I15" s="11" t="e">
        <f t="shared" si="5"/>
        <v>#DIV/0!</v>
      </c>
      <c r="J15" s="11">
        <f t="shared" si="6"/>
        <v>9</v>
      </c>
      <c r="K15" s="11" t="e">
        <f t="shared" si="7"/>
        <v>#DIV/0!</v>
      </c>
      <c r="P15" s="12"/>
      <c r="Q15" s="12"/>
      <c r="R15" s="12"/>
      <c r="S15" s="12"/>
      <c r="T15" s="13"/>
      <c r="U15" s="13"/>
      <c r="V15" s="13"/>
      <c r="W15" s="13"/>
      <c r="X15" s="12"/>
      <c r="Y15" s="12"/>
      <c r="Z15" s="12"/>
      <c r="AA15" s="12"/>
      <c r="AB15" s="13">
        <v>1</v>
      </c>
      <c r="AC15" s="13">
        <v>0</v>
      </c>
      <c r="AD15" s="13">
        <v>9</v>
      </c>
      <c r="AE15" s="13">
        <v>0</v>
      </c>
      <c r="AF15" s="12"/>
      <c r="AG15" s="12"/>
      <c r="AH15" s="12"/>
      <c r="AI15" s="12"/>
      <c r="AN15" s="12"/>
      <c r="AO15" s="12"/>
      <c r="AP15" s="12"/>
      <c r="AQ15" s="12"/>
      <c r="AV15" s="12"/>
      <c r="AW15" s="12"/>
      <c r="AX15" s="12"/>
      <c r="AY15" s="12"/>
    </row>
    <row r="16" spans="1:55" ht="15" customHeight="1" x14ac:dyDescent="0.2">
      <c r="A16" s="10" t="s">
        <v>11</v>
      </c>
      <c r="B16" s="10" t="s">
        <v>12</v>
      </c>
      <c r="C16" s="10">
        <f t="shared" si="0"/>
        <v>0</v>
      </c>
      <c r="D16" s="10">
        <f t="shared" si="1"/>
        <v>0</v>
      </c>
      <c r="E16" s="10">
        <f t="shared" si="2"/>
        <v>0</v>
      </c>
      <c r="F16" s="10">
        <f t="shared" si="3"/>
        <v>0</v>
      </c>
      <c r="G16" s="10">
        <f t="shared" si="4"/>
        <v>0</v>
      </c>
      <c r="P16" s="12"/>
      <c r="Q16" s="12"/>
      <c r="R16" s="12"/>
      <c r="S16" s="12"/>
      <c r="T16" s="13"/>
      <c r="U16" s="13"/>
      <c r="V16" s="13"/>
      <c r="W16" s="13"/>
      <c r="X16" s="12"/>
      <c r="Y16" s="12"/>
      <c r="Z16" s="12"/>
      <c r="AA16" s="12"/>
      <c r="AB16" s="13"/>
      <c r="AC16" s="13"/>
      <c r="AD16" s="13"/>
      <c r="AE16" s="13"/>
      <c r="AF16" s="12"/>
      <c r="AG16" s="12"/>
      <c r="AH16" s="12"/>
      <c r="AI16" s="12"/>
      <c r="AN16" s="12"/>
      <c r="AO16" s="12"/>
      <c r="AP16" s="12"/>
      <c r="AQ16" s="12"/>
      <c r="AV16" s="12"/>
      <c r="AW16" s="12"/>
      <c r="AX16" s="12"/>
      <c r="AY16" s="12"/>
      <c r="AZ16" s="13"/>
      <c r="BA16" s="13"/>
      <c r="BB16" s="13"/>
      <c r="BC16" s="13"/>
    </row>
    <row r="17" spans="1:55" ht="15" customHeight="1" x14ac:dyDescent="0.2">
      <c r="A17" s="10" t="s">
        <v>83</v>
      </c>
      <c r="B17" s="10" t="s">
        <v>84</v>
      </c>
      <c r="C17" s="10">
        <f t="shared" si="0"/>
        <v>0</v>
      </c>
      <c r="D17" s="10">
        <f t="shared" si="1"/>
        <v>0</v>
      </c>
      <c r="E17" s="10">
        <f t="shared" si="2"/>
        <v>0</v>
      </c>
      <c r="F17" s="10">
        <f t="shared" si="3"/>
        <v>0</v>
      </c>
      <c r="G17" s="10">
        <f t="shared" si="4"/>
        <v>0</v>
      </c>
      <c r="P17" s="12"/>
      <c r="Q17" s="12"/>
      <c r="R17" s="12"/>
      <c r="S17" s="21"/>
      <c r="T17" s="13"/>
      <c r="U17" s="13"/>
      <c r="V17" s="13"/>
      <c r="W17" s="13"/>
      <c r="X17" s="12"/>
      <c r="Y17" s="12"/>
      <c r="Z17" s="12"/>
      <c r="AA17" s="12"/>
      <c r="AB17" s="13"/>
      <c r="AC17" s="13"/>
      <c r="AD17" s="13"/>
      <c r="AE17" s="13"/>
      <c r="AF17" s="12"/>
      <c r="AG17" s="12"/>
      <c r="AH17" s="12"/>
      <c r="AI17" s="12"/>
      <c r="AJ17" s="13"/>
      <c r="AK17" s="13"/>
      <c r="AL17" s="13"/>
      <c r="AM17" s="13"/>
      <c r="AN17" s="12"/>
      <c r="AO17" s="12"/>
      <c r="AP17" s="12"/>
      <c r="AQ17" s="12"/>
      <c r="AV17" s="12"/>
      <c r="AW17" s="12"/>
      <c r="AX17" s="12"/>
      <c r="AY17" s="12"/>
    </row>
    <row r="18" spans="1:55" ht="15" customHeight="1" x14ac:dyDescent="0.2">
      <c r="A18" s="10" t="s">
        <v>27</v>
      </c>
      <c r="B18" s="10" t="s">
        <v>28</v>
      </c>
      <c r="C18" s="10">
        <f t="shared" si="0"/>
        <v>0</v>
      </c>
      <c r="D18" s="10">
        <f t="shared" si="1"/>
        <v>0</v>
      </c>
      <c r="E18" s="10">
        <f t="shared" si="2"/>
        <v>0</v>
      </c>
      <c r="F18" s="10">
        <f t="shared" si="3"/>
        <v>0</v>
      </c>
      <c r="G18" s="10">
        <f t="shared" si="4"/>
        <v>0</v>
      </c>
      <c r="P18" s="12"/>
      <c r="Q18" s="12"/>
      <c r="R18" s="12"/>
      <c r="S18" s="12"/>
      <c r="T18" s="13"/>
      <c r="U18" s="13"/>
      <c r="V18" s="13"/>
      <c r="W18" s="13"/>
      <c r="X18" s="12"/>
      <c r="Y18" s="12"/>
      <c r="Z18" s="12"/>
      <c r="AA18" s="12"/>
      <c r="AB18" s="13"/>
      <c r="AC18" s="13"/>
      <c r="AD18" s="13"/>
      <c r="AE18" s="13"/>
      <c r="AF18" s="12"/>
      <c r="AG18" s="12"/>
      <c r="AH18" s="12"/>
      <c r="AI18" s="12"/>
      <c r="AJ18" s="13"/>
      <c r="AK18" s="13"/>
      <c r="AL18" s="13"/>
      <c r="AM18" s="13"/>
      <c r="AN18" s="12"/>
      <c r="AO18" s="12"/>
      <c r="AP18" s="12"/>
      <c r="AQ18" s="12"/>
      <c r="AV18" s="12"/>
      <c r="AW18" s="12"/>
      <c r="AX18" s="12"/>
      <c r="AY18" s="12"/>
    </row>
    <row r="19" spans="1:55" ht="15" customHeight="1" x14ac:dyDescent="0.2">
      <c r="A19" s="10" t="s">
        <v>73</v>
      </c>
      <c r="B19" s="10" t="s">
        <v>74</v>
      </c>
      <c r="C19" s="10">
        <f t="shared" si="0"/>
        <v>0</v>
      </c>
      <c r="D19" s="10">
        <f t="shared" si="1"/>
        <v>0</v>
      </c>
      <c r="E19" s="10">
        <f t="shared" si="2"/>
        <v>0</v>
      </c>
      <c r="F19" s="10">
        <f t="shared" si="3"/>
        <v>0</v>
      </c>
      <c r="G19" s="10">
        <f t="shared" si="4"/>
        <v>0</v>
      </c>
      <c r="P19" s="12"/>
      <c r="Q19" s="12"/>
      <c r="R19" s="12"/>
      <c r="S19" s="12"/>
      <c r="T19" s="13"/>
      <c r="U19" s="13"/>
      <c r="V19" s="13"/>
      <c r="W19" s="13"/>
      <c r="X19" s="12"/>
      <c r="Y19" s="12"/>
      <c r="Z19" s="12"/>
      <c r="AA19" s="12"/>
      <c r="AB19" s="13"/>
      <c r="AC19" s="13"/>
      <c r="AD19" s="13"/>
      <c r="AE19" s="13"/>
      <c r="AF19" s="12"/>
      <c r="AG19" s="12"/>
      <c r="AH19" s="12"/>
      <c r="AI19" s="12"/>
      <c r="AN19" s="12"/>
      <c r="AO19" s="12"/>
      <c r="AP19" s="12"/>
      <c r="AQ19" s="12"/>
      <c r="AV19" s="12"/>
      <c r="AW19" s="12"/>
      <c r="AX19" s="12"/>
      <c r="AY19" s="12"/>
    </row>
    <row r="20" spans="1:55" ht="15" customHeight="1" x14ac:dyDescent="0.2">
      <c r="A20" s="10" t="s">
        <v>15</v>
      </c>
      <c r="B20" s="10" t="s">
        <v>16</v>
      </c>
      <c r="C20" s="10">
        <f t="shared" si="0"/>
        <v>0</v>
      </c>
      <c r="D20" s="10">
        <f t="shared" si="1"/>
        <v>0</v>
      </c>
      <c r="E20" s="10">
        <f t="shared" si="2"/>
        <v>0</v>
      </c>
      <c r="F20" s="10">
        <f t="shared" si="3"/>
        <v>0</v>
      </c>
      <c r="G20" s="10">
        <f t="shared" si="4"/>
        <v>0</v>
      </c>
      <c r="P20" s="12"/>
      <c r="Q20" s="12"/>
      <c r="R20" s="12"/>
      <c r="S20" s="12"/>
      <c r="T20" s="13"/>
      <c r="U20" s="13"/>
      <c r="V20" s="13"/>
      <c r="W20" s="13"/>
      <c r="X20" s="12"/>
      <c r="Y20" s="12"/>
      <c r="Z20" s="12"/>
      <c r="AA20" s="12"/>
      <c r="AB20" s="13"/>
      <c r="AC20" s="13"/>
      <c r="AD20" s="13"/>
      <c r="AE20" s="13"/>
      <c r="AF20" s="12"/>
      <c r="AG20" s="12"/>
      <c r="AH20" s="12"/>
      <c r="AI20" s="12"/>
      <c r="AN20" s="12"/>
      <c r="AO20" s="12"/>
      <c r="AP20" s="12"/>
      <c r="AQ20" s="12"/>
      <c r="AR20" s="13"/>
      <c r="AS20" s="13"/>
      <c r="AT20" s="13"/>
      <c r="AU20" s="13"/>
      <c r="AV20" s="12"/>
      <c r="AW20" s="12"/>
      <c r="AX20" s="12"/>
      <c r="AY20" s="12"/>
    </row>
    <row r="21" spans="1:55" ht="15" customHeight="1" x14ac:dyDescent="0.2">
      <c r="A21" s="10" t="s">
        <v>55</v>
      </c>
      <c r="B21" s="14" t="s">
        <v>56</v>
      </c>
      <c r="C21" s="10">
        <f t="shared" si="0"/>
        <v>0</v>
      </c>
      <c r="D21" s="10">
        <f t="shared" si="1"/>
        <v>0</v>
      </c>
      <c r="E21" s="10">
        <f t="shared" si="2"/>
        <v>0</v>
      </c>
      <c r="F21" s="10">
        <f t="shared" si="3"/>
        <v>0</v>
      </c>
      <c r="G21" s="10">
        <f t="shared" si="4"/>
        <v>0</v>
      </c>
      <c r="P21" s="12"/>
      <c r="Q21" s="12"/>
      <c r="R21" s="12"/>
      <c r="S21" s="12"/>
      <c r="T21" s="13"/>
      <c r="U21" s="13"/>
      <c r="V21" s="13"/>
      <c r="W21" s="13"/>
      <c r="X21" s="12"/>
      <c r="Y21" s="12"/>
      <c r="Z21" s="12"/>
      <c r="AA21" s="12"/>
      <c r="AB21" s="13"/>
      <c r="AC21" s="13"/>
      <c r="AD21" s="13"/>
      <c r="AE21" s="13"/>
      <c r="AF21" s="12"/>
      <c r="AG21" s="12"/>
      <c r="AH21" s="12"/>
      <c r="AI21" s="12"/>
      <c r="AJ21" s="13"/>
      <c r="AK21" s="13"/>
      <c r="AL21" s="13"/>
      <c r="AM21" s="13"/>
      <c r="AN21" s="12"/>
      <c r="AO21" s="12"/>
      <c r="AP21" s="12"/>
      <c r="AQ21" s="12"/>
      <c r="AV21" s="12"/>
      <c r="AW21" s="12"/>
      <c r="AX21" s="12"/>
      <c r="AY21" s="12"/>
      <c r="AZ21" s="13"/>
      <c r="BA21" s="13"/>
      <c r="BB21" s="13"/>
      <c r="BC21" s="13"/>
    </row>
  </sheetData>
  <mergeCells count="11">
    <mergeCell ref="L1:O1"/>
    <mergeCell ref="P1:S1"/>
    <mergeCell ref="T1:W1"/>
    <mergeCell ref="X1:AA1"/>
    <mergeCell ref="AR1:AU1"/>
    <mergeCell ref="AV1:AY1"/>
    <mergeCell ref="AZ1:BC1"/>
    <mergeCell ref="AB1:AE1"/>
    <mergeCell ref="AF1:AI1"/>
    <mergeCell ref="AJ1:AM1"/>
    <mergeCell ref="AN1:AQ1"/>
  </mergeCells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"/>
  <sheetViews>
    <sheetView workbookViewId="0">
      <selection activeCell="H11" sqref="H11"/>
    </sheetView>
  </sheetViews>
  <sheetFormatPr defaultRowHeight="12.75" x14ac:dyDescent="0.2"/>
  <cols>
    <col min="1" max="1" width="12.140625" style="10" customWidth="1"/>
    <col min="2" max="2" width="11.85546875" style="10" customWidth="1"/>
    <col min="3" max="8" width="9.140625" style="10"/>
    <col min="9" max="11" width="9.140625" style="11"/>
    <col min="12" max="39" width="4.7109375" style="10" customWidth="1"/>
    <col min="40" max="43" width="4.7109375" style="13" customWidth="1"/>
    <col min="44" max="55" width="4.7109375" style="10" customWidth="1"/>
    <col min="56" max="16384" width="9.140625" style="10"/>
  </cols>
  <sheetData>
    <row r="1" spans="1:55" s="8" customFormat="1" ht="30" customHeight="1" x14ac:dyDescent="0.2">
      <c r="A1" s="7" t="s">
        <v>0</v>
      </c>
      <c r="B1" s="7" t="s">
        <v>1</v>
      </c>
      <c r="C1" s="8" t="s">
        <v>22</v>
      </c>
      <c r="D1" s="8" t="s">
        <v>50</v>
      </c>
      <c r="E1" s="8" t="s">
        <v>51</v>
      </c>
      <c r="F1" s="8" t="s">
        <v>21</v>
      </c>
      <c r="G1" s="8" t="s">
        <v>52</v>
      </c>
      <c r="H1" s="8" t="s">
        <v>53</v>
      </c>
      <c r="I1" s="9" t="s">
        <v>23</v>
      </c>
      <c r="J1" s="9" t="s">
        <v>54</v>
      </c>
      <c r="K1" s="9" t="s">
        <v>24</v>
      </c>
      <c r="L1" s="37" t="s">
        <v>185</v>
      </c>
      <c r="M1" s="37"/>
      <c r="N1" s="37"/>
      <c r="O1" s="36"/>
      <c r="P1" s="36" t="s">
        <v>46</v>
      </c>
      <c r="Q1" s="36"/>
      <c r="R1" s="36"/>
      <c r="S1" s="36"/>
      <c r="T1" s="36" t="s">
        <v>193</v>
      </c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</row>
    <row r="2" spans="1:55" ht="15" customHeight="1" x14ac:dyDescent="0.2">
      <c r="A2" s="10" t="s">
        <v>9</v>
      </c>
      <c r="B2" s="10" t="s">
        <v>10</v>
      </c>
      <c r="C2" s="10">
        <f t="shared" ref="C2:C18" si="0">COUNT(L2, P2, T2, X2, AB2, AF2, AJ2, AN2, AR2, AV2, AZ2)</f>
        <v>2</v>
      </c>
      <c r="D2" s="10">
        <f t="shared" ref="D2:D18" si="1">SUM(L2, P2, T2, X2, AB2, AF2, AJ2, AN2, AR2, AV2, AZ2)</f>
        <v>6</v>
      </c>
      <c r="E2" s="10">
        <f t="shared" ref="E2:E18" si="2">SUM(M2, Q2, U2, Y2, AC2, AG2, AK2, AO2, AS2, AW2, BA2)</f>
        <v>0</v>
      </c>
      <c r="F2" s="10">
        <f t="shared" ref="F2:F18" si="3">SUM(N2, R2, V2, Z2, AD2, AH2, AL2, AP2, AT2, AX2, BB2)</f>
        <v>27</v>
      </c>
      <c r="G2" s="10">
        <f t="shared" ref="G2:G18" si="4">SUM(O2, S2, W2, AA2, AE2, AI2, AM2, AQ2, AU2, AY2, BC2)</f>
        <v>5</v>
      </c>
      <c r="H2" s="28" t="s">
        <v>159</v>
      </c>
      <c r="I2" s="11">
        <f t="shared" ref="I2:I18" si="5">F2/G2</f>
        <v>5.4</v>
      </c>
      <c r="J2" s="11">
        <f t="shared" ref="J2:J18" si="6">F2/D2</f>
        <v>4.5</v>
      </c>
      <c r="K2" s="11">
        <f t="shared" ref="K2:K18" si="7">(D2*6)/G2</f>
        <v>7.2</v>
      </c>
      <c r="L2">
        <v>2</v>
      </c>
      <c r="M2">
        <v>0</v>
      </c>
      <c r="N2">
        <v>8</v>
      </c>
      <c r="O2">
        <v>3</v>
      </c>
      <c r="P2" s="30">
        <v>4</v>
      </c>
      <c r="Q2" s="30">
        <v>0</v>
      </c>
      <c r="R2" s="30">
        <v>19</v>
      </c>
      <c r="S2" s="30">
        <v>2</v>
      </c>
      <c r="X2" s="30"/>
      <c r="Y2" s="30"/>
      <c r="Z2" s="30"/>
      <c r="AA2" s="30"/>
      <c r="AB2"/>
      <c r="AC2"/>
      <c r="AD2"/>
      <c r="AE2"/>
      <c r="AF2" s="30"/>
      <c r="AG2" s="30"/>
      <c r="AH2" s="30"/>
      <c r="AI2" s="30"/>
      <c r="AJ2" s="13"/>
      <c r="AK2" s="13"/>
      <c r="AL2" s="13"/>
      <c r="AM2" s="13"/>
      <c r="AN2" s="30"/>
      <c r="AO2" s="30"/>
      <c r="AP2" s="30"/>
      <c r="AQ2" s="30"/>
      <c r="AR2" s="13"/>
      <c r="AS2" s="13"/>
      <c r="AT2" s="13"/>
      <c r="AU2" s="13"/>
      <c r="AV2" s="12"/>
      <c r="AW2" s="12"/>
      <c r="AX2" s="12"/>
      <c r="AY2" s="12"/>
      <c r="AZ2" s="13"/>
      <c r="BA2" s="13"/>
      <c r="BB2" s="13"/>
      <c r="BC2" s="13"/>
    </row>
    <row r="3" spans="1:55" ht="15" customHeight="1" x14ac:dyDescent="0.2">
      <c r="A3" s="10" t="s">
        <v>110</v>
      </c>
      <c r="B3" s="14" t="s">
        <v>111</v>
      </c>
      <c r="C3" s="10">
        <f t="shared" si="0"/>
        <v>2</v>
      </c>
      <c r="D3" s="10">
        <f t="shared" si="1"/>
        <v>6.67</v>
      </c>
      <c r="E3" s="10">
        <f t="shared" si="2"/>
        <v>0</v>
      </c>
      <c r="F3" s="10">
        <f t="shared" si="3"/>
        <v>34</v>
      </c>
      <c r="G3" s="10">
        <f t="shared" si="4"/>
        <v>4</v>
      </c>
      <c r="H3" s="28" t="s">
        <v>156</v>
      </c>
      <c r="I3" s="11">
        <f t="shared" si="5"/>
        <v>8.5</v>
      </c>
      <c r="J3" s="11">
        <f t="shared" si="6"/>
        <v>5.0974512743628191</v>
      </c>
      <c r="K3" s="11">
        <f t="shared" si="7"/>
        <v>10.004999999999999</v>
      </c>
      <c r="L3">
        <v>3</v>
      </c>
      <c r="M3">
        <v>0</v>
      </c>
      <c r="N3">
        <v>9</v>
      </c>
      <c r="O3">
        <v>3</v>
      </c>
      <c r="P3" s="29">
        <v>3.67</v>
      </c>
      <c r="Q3" s="29">
        <v>0</v>
      </c>
      <c r="R3" s="29">
        <v>25</v>
      </c>
      <c r="S3" s="29">
        <v>1</v>
      </c>
      <c r="T3"/>
      <c r="U3"/>
      <c r="V3"/>
      <c r="W3"/>
      <c r="X3" s="30"/>
      <c r="Y3" s="30"/>
      <c r="Z3" s="30"/>
      <c r="AA3" s="30"/>
      <c r="AB3"/>
      <c r="AC3"/>
      <c r="AD3"/>
      <c r="AE3"/>
      <c r="AF3" s="30"/>
      <c r="AG3" s="30"/>
      <c r="AH3" s="30"/>
      <c r="AI3" s="30"/>
      <c r="AJ3"/>
      <c r="AK3"/>
      <c r="AL3"/>
      <c r="AM3"/>
      <c r="AN3" s="30"/>
      <c r="AO3" s="30"/>
      <c r="AP3" s="30"/>
      <c r="AQ3" s="30"/>
      <c r="AV3" s="12"/>
      <c r="AW3" s="12"/>
      <c r="AX3" s="12"/>
      <c r="AY3" s="12"/>
      <c r="AZ3" s="13"/>
      <c r="BA3" s="13"/>
      <c r="BB3" s="13"/>
      <c r="BC3" s="13"/>
    </row>
    <row r="4" spans="1:55" ht="15" customHeight="1" x14ac:dyDescent="0.2">
      <c r="A4" s="10" t="s">
        <v>4</v>
      </c>
      <c r="B4" s="10" t="s">
        <v>5</v>
      </c>
      <c r="C4" s="10">
        <f t="shared" si="0"/>
        <v>1</v>
      </c>
      <c r="D4" s="10">
        <f t="shared" si="1"/>
        <v>4</v>
      </c>
      <c r="E4" s="10">
        <f t="shared" si="2"/>
        <v>1</v>
      </c>
      <c r="F4" s="10">
        <f t="shared" si="3"/>
        <v>10</v>
      </c>
      <c r="G4" s="10">
        <f t="shared" si="4"/>
        <v>2</v>
      </c>
      <c r="H4" s="28" t="s">
        <v>172</v>
      </c>
      <c r="I4" s="11">
        <f t="shared" si="5"/>
        <v>5</v>
      </c>
      <c r="J4" s="11">
        <f t="shared" si="6"/>
        <v>2.5</v>
      </c>
      <c r="K4" s="11">
        <f t="shared" si="7"/>
        <v>12</v>
      </c>
      <c r="P4" s="30">
        <v>4</v>
      </c>
      <c r="Q4" s="30">
        <v>1</v>
      </c>
      <c r="R4" s="30">
        <v>10</v>
      </c>
      <c r="S4" s="30">
        <v>2</v>
      </c>
      <c r="X4" s="30"/>
      <c r="Y4" s="30"/>
      <c r="Z4" s="30"/>
      <c r="AA4" s="30"/>
      <c r="AB4"/>
      <c r="AC4"/>
      <c r="AD4"/>
      <c r="AE4"/>
      <c r="AF4" s="30"/>
      <c r="AG4" s="30"/>
      <c r="AH4" s="30"/>
      <c r="AI4" s="30"/>
      <c r="AJ4"/>
      <c r="AK4"/>
      <c r="AL4"/>
      <c r="AM4"/>
      <c r="AN4" s="30"/>
      <c r="AO4" s="30"/>
      <c r="AP4" s="30"/>
      <c r="AQ4" s="30"/>
      <c r="AV4" s="12"/>
      <c r="AW4" s="12"/>
      <c r="AX4" s="12"/>
      <c r="AY4" s="12"/>
    </row>
    <row r="5" spans="1:55" ht="15" customHeight="1" x14ac:dyDescent="0.2">
      <c r="A5" s="10" t="s">
        <v>27</v>
      </c>
      <c r="B5" s="10" t="s">
        <v>28</v>
      </c>
      <c r="C5" s="10">
        <f t="shared" si="0"/>
        <v>2</v>
      </c>
      <c r="D5" s="10">
        <f t="shared" si="1"/>
        <v>7</v>
      </c>
      <c r="E5" s="10">
        <f t="shared" si="2"/>
        <v>0</v>
      </c>
      <c r="F5" s="10">
        <f t="shared" si="3"/>
        <v>47</v>
      </c>
      <c r="G5" s="10">
        <f t="shared" si="4"/>
        <v>2</v>
      </c>
      <c r="H5" s="28" t="s">
        <v>129</v>
      </c>
      <c r="I5" s="11">
        <f t="shared" si="5"/>
        <v>23.5</v>
      </c>
      <c r="J5" s="11">
        <f t="shared" si="6"/>
        <v>6.7142857142857144</v>
      </c>
      <c r="K5" s="11">
        <f t="shared" si="7"/>
        <v>21</v>
      </c>
      <c r="L5" s="10">
        <v>3</v>
      </c>
      <c r="M5" s="10">
        <v>0</v>
      </c>
      <c r="N5" s="10">
        <v>13</v>
      </c>
      <c r="O5" s="10">
        <v>1</v>
      </c>
      <c r="P5" s="29">
        <v>4</v>
      </c>
      <c r="Q5" s="29">
        <v>0</v>
      </c>
      <c r="R5" s="29">
        <v>34</v>
      </c>
      <c r="S5" s="29">
        <v>1</v>
      </c>
      <c r="T5"/>
      <c r="U5"/>
      <c r="V5"/>
      <c r="W5"/>
      <c r="X5" s="29"/>
      <c r="Y5" s="29"/>
      <c r="Z5" s="29"/>
      <c r="AA5" s="29"/>
      <c r="AB5"/>
      <c r="AC5"/>
      <c r="AD5"/>
      <c r="AE5"/>
      <c r="AF5" s="29"/>
      <c r="AG5" s="29"/>
      <c r="AH5" s="29"/>
      <c r="AI5" s="29"/>
      <c r="AJ5"/>
      <c r="AK5"/>
      <c r="AL5"/>
      <c r="AM5"/>
      <c r="AN5" s="30"/>
      <c r="AO5" s="30"/>
      <c r="AP5" s="30"/>
      <c r="AQ5" s="30"/>
      <c r="AV5" s="12"/>
      <c r="AW5" s="12"/>
      <c r="AX5" s="12"/>
      <c r="AY5" s="12"/>
    </row>
    <row r="6" spans="1:55" ht="15" customHeight="1" x14ac:dyDescent="0.2">
      <c r="A6" s="10" t="s">
        <v>194</v>
      </c>
      <c r="B6" s="10" t="s">
        <v>195</v>
      </c>
      <c r="C6" s="10">
        <f t="shared" si="0"/>
        <v>1</v>
      </c>
      <c r="D6" s="10">
        <f t="shared" si="1"/>
        <v>2</v>
      </c>
      <c r="E6" s="10">
        <f t="shared" si="2"/>
        <v>0</v>
      </c>
      <c r="F6" s="10">
        <f t="shared" si="3"/>
        <v>6</v>
      </c>
      <c r="G6" s="10">
        <f t="shared" si="4"/>
        <v>1</v>
      </c>
      <c r="H6" s="35"/>
      <c r="I6" s="11">
        <f t="shared" si="5"/>
        <v>6</v>
      </c>
      <c r="J6" s="11">
        <f t="shared" si="6"/>
        <v>3</v>
      </c>
      <c r="K6" s="11">
        <f t="shared" si="7"/>
        <v>12</v>
      </c>
      <c r="L6" s="10">
        <v>2</v>
      </c>
      <c r="M6" s="10">
        <v>0</v>
      </c>
      <c r="N6" s="10">
        <v>6</v>
      </c>
      <c r="O6" s="10">
        <v>1</v>
      </c>
      <c r="P6" s="12"/>
      <c r="Q6" s="12"/>
      <c r="R6" s="12"/>
      <c r="S6" s="12"/>
      <c r="X6" s="30"/>
      <c r="Y6" s="30"/>
      <c r="Z6" s="30"/>
      <c r="AA6" s="30"/>
      <c r="AF6" s="30"/>
      <c r="AG6" s="30"/>
      <c r="AH6" s="30"/>
      <c r="AI6" s="30"/>
      <c r="AN6" s="30"/>
      <c r="AO6" s="30"/>
      <c r="AP6" s="30"/>
      <c r="AQ6" s="30"/>
      <c r="AV6" s="12"/>
      <c r="AW6" s="12"/>
      <c r="AX6" s="12"/>
      <c r="AY6" s="12"/>
    </row>
    <row r="7" spans="1:55" ht="15" customHeight="1" x14ac:dyDescent="0.2">
      <c r="A7" s="10" t="s">
        <v>6</v>
      </c>
      <c r="B7" s="10" t="s">
        <v>8</v>
      </c>
      <c r="C7" s="10">
        <f t="shared" si="0"/>
        <v>1</v>
      </c>
      <c r="D7" s="10">
        <f t="shared" si="1"/>
        <v>1</v>
      </c>
      <c r="E7" s="10">
        <f t="shared" si="2"/>
        <v>0</v>
      </c>
      <c r="F7" s="10">
        <f t="shared" si="3"/>
        <v>8</v>
      </c>
      <c r="G7" s="10">
        <f t="shared" si="4"/>
        <v>1</v>
      </c>
      <c r="H7" s="28" t="s">
        <v>160</v>
      </c>
      <c r="I7" s="11">
        <f t="shared" si="5"/>
        <v>8</v>
      </c>
      <c r="J7" s="11">
        <f t="shared" si="6"/>
        <v>8</v>
      </c>
      <c r="K7" s="11">
        <f t="shared" si="7"/>
        <v>6</v>
      </c>
      <c r="L7" s="10">
        <v>1</v>
      </c>
      <c r="M7" s="10">
        <v>0</v>
      </c>
      <c r="N7" s="10">
        <v>8</v>
      </c>
      <c r="O7" s="10">
        <v>1</v>
      </c>
      <c r="P7" s="30"/>
      <c r="Q7" s="30"/>
      <c r="R7" s="30"/>
      <c r="S7" s="30"/>
      <c r="T7"/>
      <c r="U7"/>
      <c r="V7"/>
      <c r="W7"/>
      <c r="X7" s="29"/>
      <c r="Y7" s="29"/>
      <c r="Z7" s="29"/>
      <c r="AA7" s="29"/>
      <c r="AB7" s="13"/>
      <c r="AC7" s="13"/>
      <c r="AD7" s="13"/>
      <c r="AE7" s="13"/>
      <c r="AF7" s="29"/>
      <c r="AG7" s="29"/>
      <c r="AH7" s="29"/>
      <c r="AI7" s="29"/>
      <c r="AJ7" s="13"/>
      <c r="AK7" s="13"/>
      <c r="AL7" s="13"/>
      <c r="AM7" s="13"/>
      <c r="AN7" s="29"/>
      <c r="AO7" s="29"/>
      <c r="AP7" s="29"/>
      <c r="AQ7" s="29"/>
      <c r="AR7" s="13"/>
      <c r="AS7" s="13"/>
      <c r="AT7" s="13"/>
      <c r="AU7" s="13"/>
      <c r="AV7" s="12"/>
      <c r="AW7" s="12"/>
      <c r="AX7" s="12"/>
      <c r="AY7" s="12"/>
      <c r="AZ7" s="13"/>
      <c r="BA7" s="13"/>
      <c r="BB7" s="13"/>
      <c r="BC7" s="13"/>
    </row>
    <row r="8" spans="1:55" ht="15" customHeight="1" x14ac:dyDescent="0.2">
      <c r="A8" s="10" t="s">
        <v>17</v>
      </c>
      <c r="B8" s="10" t="s">
        <v>18</v>
      </c>
      <c r="C8" s="10">
        <f t="shared" si="0"/>
        <v>2</v>
      </c>
      <c r="D8" s="10">
        <f t="shared" si="1"/>
        <v>5</v>
      </c>
      <c r="E8" s="10">
        <f t="shared" si="2"/>
        <v>1</v>
      </c>
      <c r="F8" s="10">
        <f t="shared" si="3"/>
        <v>29</v>
      </c>
      <c r="G8" s="10">
        <f t="shared" si="4"/>
        <v>1</v>
      </c>
      <c r="H8" s="28" t="s">
        <v>153</v>
      </c>
      <c r="I8" s="11">
        <f t="shared" si="5"/>
        <v>29</v>
      </c>
      <c r="J8" s="11">
        <f t="shared" si="6"/>
        <v>5.8</v>
      </c>
      <c r="K8" s="11">
        <f t="shared" si="7"/>
        <v>30</v>
      </c>
      <c r="L8" s="10">
        <v>2</v>
      </c>
      <c r="M8" s="10">
        <v>0</v>
      </c>
      <c r="N8" s="10">
        <v>17</v>
      </c>
      <c r="O8" s="10">
        <v>0</v>
      </c>
      <c r="P8" s="29">
        <v>3</v>
      </c>
      <c r="Q8" s="29">
        <v>1</v>
      </c>
      <c r="R8" s="29">
        <v>12</v>
      </c>
      <c r="S8" s="29">
        <v>1</v>
      </c>
      <c r="T8" s="13"/>
      <c r="U8" s="13"/>
      <c r="V8" s="13"/>
      <c r="W8" s="13"/>
      <c r="X8" s="29"/>
      <c r="Y8" s="29"/>
      <c r="Z8" s="29"/>
      <c r="AA8" s="29"/>
      <c r="AF8" s="29"/>
      <c r="AG8" s="29"/>
      <c r="AH8" s="29"/>
      <c r="AI8" s="29"/>
      <c r="AJ8"/>
      <c r="AK8"/>
      <c r="AL8"/>
      <c r="AM8"/>
      <c r="AN8" s="29"/>
      <c r="AO8" s="29"/>
      <c r="AP8" s="29"/>
      <c r="AQ8" s="29"/>
      <c r="AR8" s="13"/>
      <c r="AS8" s="13"/>
      <c r="AT8" s="13"/>
      <c r="AU8" s="13"/>
      <c r="AV8" s="12"/>
      <c r="AW8" s="12"/>
      <c r="AX8" s="12"/>
      <c r="AY8" s="12"/>
      <c r="AZ8" s="13"/>
      <c r="BA8" s="13"/>
      <c r="BB8" s="13"/>
      <c r="BC8" s="13"/>
    </row>
    <row r="9" spans="1:55" ht="15" customHeight="1" x14ac:dyDescent="0.2">
      <c r="A9" s="10" t="s">
        <v>2</v>
      </c>
      <c r="B9" s="10" t="s">
        <v>3</v>
      </c>
      <c r="C9" s="10">
        <f t="shared" si="0"/>
        <v>0</v>
      </c>
      <c r="D9" s="10">
        <f t="shared" si="1"/>
        <v>0</v>
      </c>
      <c r="E9" s="10">
        <f t="shared" si="2"/>
        <v>0</v>
      </c>
      <c r="F9" s="10">
        <f t="shared" si="3"/>
        <v>0</v>
      </c>
      <c r="G9" s="10">
        <f t="shared" si="4"/>
        <v>0</v>
      </c>
      <c r="H9" s="28"/>
      <c r="I9" s="11" t="e">
        <f t="shared" si="5"/>
        <v>#DIV/0!</v>
      </c>
      <c r="J9" s="11" t="e">
        <f t="shared" si="6"/>
        <v>#DIV/0!</v>
      </c>
      <c r="K9" s="11" t="e">
        <f t="shared" si="7"/>
        <v>#DIV/0!</v>
      </c>
      <c r="L9"/>
      <c r="M9"/>
      <c r="N9"/>
      <c r="O9"/>
      <c r="P9" s="29"/>
      <c r="Q9" s="29"/>
      <c r="R9" s="29"/>
      <c r="S9" s="29"/>
      <c r="T9" s="13"/>
      <c r="U9" s="13"/>
      <c r="V9" s="13"/>
      <c r="W9" s="13"/>
      <c r="X9" s="29"/>
      <c r="Y9" s="29"/>
      <c r="Z9" s="29"/>
      <c r="AA9" s="29"/>
      <c r="AB9" s="13"/>
      <c r="AC9" s="13"/>
      <c r="AD9" s="13"/>
      <c r="AE9" s="13"/>
      <c r="AF9" s="30"/>
      <c r="AG9" s="30"/>
      <c r="AH9" s="30"/>
      <c r="AI9" s="30"/>
      <c r="AJ9"/>
      <c r="AK9"/>
      <c r="AL9"/>
      <c r="AM9"/>
      <c r="AN9" s="29"/>
      <c r="AO9" s="29"/>
      <c r="AP9" s="29"/>
      <c r="AQ9" s="29"/>
      <c r="AR9" s="13"/>
      <c r="AS9" s="13"/>
      <c r="AT9" s="13"/>
      <c r="AU9" s="13"/>
      <c r="AV9" s="12"/>
      <c r="AW9" s="12"/>
      <c r="AX9" s="12"/>
      <c r="AY9" s="12"/>
      <c r="AZ9" s="13"/>
      <c r="BA9" s="13"/>
      <c r="BB9" s="13"/>
      <c r="BC9" s="13"/>
    </row>
    <row r="10" spans="1:55" ht="15" customHeight="1" x14ac:dyDescent="0.2">
      <c r="A10" s="10" t="s">
        <v>15</v>
      </c>
      <c r="B10" s="10" t="s">
        <v>16</v>
      </c>
      <c r="C10" s="10">
        <f t="shared" si="0"/>
        <v>0</v>
      </c>
      <c r="D10" s="10">
        <f t="shared" si="1"/>
        <v>0</v>
      </c>
      <c r="E10" s="10">
        <f t="shared" si="2"/>
        <v>0</v>
      </c>
      <c r="F10" s="10">
        <f t="shared" si="3"/>
        <v>0</v>
      </c>
      <c r="G10" s="10">
        <f t="shared" si="4"/>
        <v>0</v>
      </c>
      <c r="H10" s="28"/>
      <c r="I10" s="11" t="e">
        <f t="shared" si="5"/>
        <v>#DIV/0!</v>
      </c>
      <c r="J10" s="11" t="e">
        <f t="shared" si="6"/>
        <v>#DIV/0!</v>
      </c>
      <c r="K10" s="11" t="e">
        <f t="shared" si="7"/>
        <v>#DIV/0!</v>
      </c>
      <c r="L10"/>
      <c r="M10"/>
      <c r="N10"/>
      <c r="O10"/>
      <c r="P10" s="30"/>
      <c r="Q10" s="30"/>
      <c r="R10" s="30"/>
      <c r="S10" s="30"/>
      <c r="T10"/>
      <c r="U10"/>
      <c r="V10"/>
      <c r="W10"/>
      <c r="X10" s="30"/>
      <c r="Y10" s="30"/>
      <c r="Z10" s="30"/>
      <c r="AA10" s="30"/>
      <c r="AB10"/>
      <c r="AC10"/>
      <c r="AD10"/>
      <c r="AE10"/>
      <c r="AF10" s="30"/>
      <c r="AG10" s="30"/>
      <c r="AH10" s="30"/>
      <c r="AI10" s="30"/>
      <c r="AN10" s="30"/>
      <c r="AO10" s="30"/>
      <c r="AP10" s="30"/>
      <c r="AQ10" s="30"/>
      <c r="AV10" s="12"/>
      <c r="AW10" s="12"/>
      <c r="AX10" s="12"/>
      <c r="AY10" s="12"/>
      <c r="AZ10" s="13"/>
      <c r="BA10" s="13"/>
      <c r="BB10" s="13"/>
      <c r="BC10" s="13"/>
    </row>
    <row r="11" spans="1:55" ht="15" customHeight="1" x14ac:dyDescent="0.2">
      <c r="A11" s="10" t="s">
        <v>57</v>
      </c>
      <c r="B11" s="10" t="s">
        <v>58</v>
      </c>
      <c r="C11" s="10">
        <f t="shared" si="0"/>
        <v>0</v>
      </c>
      <c r="D11" s="10">
        <f t="shared" si="1"/>
        <v>0</v>
      </c>
      <c r="E11" s="10">
        <f t="shared" si="2"/>
        <v>0</v>
      </c>
      <c r="F11" s="10">
        <f t="shared" si="3"/>
        <v>0</v>
      </c>
      <c r="G11" s="10">
        <f t="shared" si="4"/>
        <v>0</v>
      </c>
      <c r="H11" s="28"/>
      <c r="I11" s="11" t="e">
        <f t="shared" si="5"/>
        <v>#DIV/0!</v>
      </c>
      <c r="J11" s="11" t="e">
        <f t="shared" si="6"/>
        <v>#DIV/0!</v>
      </c>
      <c r="K11" s="11" t="e">
        <f t="shared" si="7"/>
        <v>#DIV/0!</v>
      </c>
      <c r="P11" s="30"/>
      <c r="Q11" s="30"/>
      <c r="R11" s="30"/>
      <c r="S11" s="30"/>
      <c r="X11" s="29"/>
      <c r="Y11" s="29"/>
      <c r="Z11" s="29"/>
      <c r="AA11" s="29"/>
      <c r="AB11" s="13"/>
      <c r="AC11" s="13"/>
      <c r="AD11" s="13"/>
      <c r="AE11" s="13"/>
      <c r="AF11" s="30"/>
      <c r="AG11" s="30"/>
      <c r="AH11" s="30"/>
      <c r="AI11" s="30"/>
      <c r="AJ11" s="13"/>
      <c r="AK11" s="13"/>
      <c r="AL11" s="13"/>
      <c r="AM11" s="13"/>
      <c r="AN11" s="30"/>
      <c r="AO11" s="30"/>
      <c r="AP11" s="30"/>
      <c r="AQ11" s="30"/>
      <c r="AR11" s="13"/>
      <c r="AS11" s="13"/>
      <c r="AT11" s="13"/>
      <c r="AU11" s="15"/>
      <c r="AV11" s="12"/>
      <c r="AW11" s="12"/>
      <c r="AX11" s="12"/>
      <c r="AY11" s="12"/>
      <c r="AZ11" s="13"/>
      <c r="BA11" s="13"/>
      <c r="BB11" s="13"/>
      <c r="BC11" s="13"/>
    </row>
    <row r="12" spans="1:55" ht="15" customHeight="1" x14ac:dyDescent="0.2">
      <c r="A12" s="10" t="s">
        <v>6</v>
      </c>
      <c r="B12" s="10" t="s">
        <v>7</v>
      </c>
      <c r="C12" s="10">
        <f t="shared" si="0"/>
        <v>0</v>
      </c>
      <c r="D12" s="10">
        <f t="shared" si="1"/>
        <v>0</v>
      </c>
      <c r="E12" s="10">
        <f t="shared" si="2"/>
        <v>0</v>
      </c>
      <c r="F12" s="10">
        <f t="shared" si="3"/>
        <v>0</v>
      </c>
      <c r="G12" s="10">
        <f t="shared" si="4"/>
        <v>0</v>
      </c>
      <c r="H12" s="28"/>
      <c r="I12" s="11" t="e">
        <f t="shared" si="5"/>
        <v>#DIV/0!</v>
      </c>
      <c r="J12" s="11" t="e">
        <f t="shared" si="6"/>
        <v>#DIV/0!</v>
      </c>
      <c r="K12" s="11" t="e">
        <f t="shared" si="7"/>
        <v>#DIV/0!</v>
      </c>
      <c r="L12"/>
      <c r="M12"/>
      <c r="N12"/>
      <c r="O12"/>
      <c r="P12" s="30"/>
      <c r="Q12" s="30"/>
      <c r="R12" s="30"/>
      <c r="S12" s="30"/>
      <c r="T12" s="13"/>
      <c r="U12" s="13"/>
      <c r="V12" s="13"/>
      <c r="W12" s="13"/>
      <c r="X12" s="30"/>
      <c r="Y12" s="30"/>
      <c r="Z12" s="30"/>
      <c r="AA12" s="30"/>
      <c r="AB12" s="13"/>
      <c r="AC12" s="13"/>
      <c r="AD12" s="13"/>
      <c r="AE12" s="13"/>
      <c r="AF12" s="30"/>
      <c r="AG12" s="30"/>
      <c r="AH12" s="30"/>
      <c r="AI12" s="30"/>
      <c r="AJ12" s="13"/>
      <c r="AK12" s="13"/>
      <c r="AL12" s="13"/>
      <c r="AM12" s="13"/>
      <c r="AN12" s="30"/>
      <c r="AO12" s="30"/>
      <c r="AP12" s="30"/>
      <c r="AQ12" s="30"/>
      <c r="AR12" s="13"/>
      <c r="AS12" s="13"/>
      <c r="AT12" s="13"/>
      <c r="AU12" s="13"/>
      <c r="AV12" s="12"/>
      <c r="AW12" s="12"/>
      <c r="AX12" s="12"/>
      <c r="AY12" s="12"/>
      <c r="AZ12" s="13"/>
      <c r="BA12" s="13"/>
      <c r="BB12" s="13"/>
      <c r="BC12" s="13"/>
    </row>
    <row r="13" spans="1:55" ht="15" customHeight="1" x14ac:dyDescent="0.2">
      <c r="A13" s="10" t="s">
        <v>13</v>
      </c>
      <c r="B13" s="10" t="s">
        <v>14</v>
      </c>
      <c r="C13" s="10">
        <f t="shared" si="0"/>
        <v>0</v>
      </c>
      <c r="D13" s="10">
        <f t="shared" si="1"/>
        <v>0</v>
      </c>
      <c r="E13" s="10">
        <f t="shared" si="2"/>
        <v>0</v>
      </c>
      <c r="F13" s="10">
        <f t="shared" si="3"/>
        <v>0</v>
      </c>
      <c r="G13" s="10">
        <f t="shared" si="4"/>
        <v>0</v>
      </c>
      <c r="H13" s="28"/>
      <c r="I13" s="11" t="e">
        <f t="shared" si="5"/>
        <v>#DIV/0!</v>
      </c>
      <c r="J13" s="11" t="e">
        <f t="shared" si="6"/>
        <v>#DIV/0!</v>
      </c>
      <c r="K13" s="11" t="e">
        <f t="shared" si="7"/>
        <v>#DIV/0!</v>
      </c>
      <c r="P13" s="30"/>
      <c r="Q13" s="30"/>
      <c r="R13" s="30"/>
      <c r="S13" s="30"/>
      <c r="T13"/>
      <c r="U13"/>
      <c r="V13"/>
      <c r="W13"/>
      <c r="X13" s="30"/>
      <c r="Y13" s="30"/>
      <c r="Z13" s="30"/>
      <c r="AA13" s="30"/>
      <c r="AB13" s="13"/>
      <c r="AC13" s="13"/>
      <c r="AD13" s="13"/>
      <c r="AE13" s="13"/>
      <c r="AF13" s="30"/>
      <c r="AG13" s="30"/>
      <c r="AH13" s="30"/>
      <c r="AI13" s="30"/>
      <c r="AN13" s="30"/>
      <c r="AO13" s="30"/>
      <c r="AP13" s="30"/>
      <c r="AQ13" s="30"/>
      <c r="AV13" s="12"/>
      <c r="AW13" s="12"/>
      <c r="AX13" s="12"/>
      <c r="AY13" s="12"/>
    </row>
    <row r="14" spans="1:55" ht="15" customHeight="1" x14ac:dyDescent="0.2">
      <c r="A14" s="10" t="s">
        <v>82</v>
      </c>
      <c r="B14" s="10" t="s">
        <v>20</v>
      </c>
      <c r="C14" s="10">
        <f t="shared" si="0"/>
        <v>0</v>
      </c>
      <c r="D14" s="10">
        <f t="shared" si="1"/>
        <v>0</v>
      </c>
      <c r="E14" s="10">
        <f t="shared" si="2"/>
        <v>0</v>
      </c>
      <c r="F14" s="10">
        <f t="shared" si="3"/>
        <v>0</v>
      </c>
      <c r="G14" s="10">
        <f t="shared" si="4"/>
        <v>0</v>
      </c>
      <c r="H14" s="28"/>
      <c r="I14" s="11" t="e">
        <f t="shared" si="5"/>
        <v>#DIV/0!</v>
      </c>
      <c r="J14" s="11" t="e">
        <f t="shared" si="6"/>
        <v>#DIV/0!</v>
      </c>
      <c r="K14" s="11" t="e">
        <f t="shared" si="7"/>
        <v>#DIV/0!</v>
      </c>
      <c r="P14" s="30"/>
      <c r="Q14" s="30"/>
      <c r="R14" s="30"/>
      <c r="S14" s="30"/>
      <c r="X14" s="30"/>
      <c r="Y14" s="30"/>
      <c r="Z14" s="30"/>
      <c r="AA14" s="30"/>
      <c r="AF14" s="30"/>
      <c r="AG14" s="30"/>
      <c r="AH14" s="30"/>
      <c r="AI14" s="30"/>
      <c r="AN14" s="30"/>
      <c r="AO14" s="30"/>
      <c r="AP14" s="30"/>
      <c r="AQ14" s="30"/>
      <c r="AV14" s="12"/>
      <c r="AW14" s="12"/>
      <c r="AX14" s="12"/>
      <c r="AY14" s="12"/>
    </row>
    <row r="15" spans="1:55" ht="15" customHeight="1" x14ac:dyDescent="0.2">
      <c r="A15" s="10" t="s">
        <v>11</v>
      </c>
      <c r="B15" s="10" t="s">
        <v>12</v>
      </c>
      <c r="C15" s="10">
        <f t="shared" si="0"/>
        <v>0</v>
      </c>
      <c r="D15" s="10">
        <f t="shared" si="1"/>
        <v>0</v>
      </c>
      <c r="E15" s="10">
        <f t="shared" si="2"/>
        <v>0</v>
      </c>
      <c r="F15" s="10">
        <f t="shared" si="3"/>
        <v>0</v>
      </c>
      <c r="G15" s="10">
        <f t="shared" si="4"/>
        <v>0</v>
      </c>
      <c r="H15" s="28"/>
      <c r="I15" s="11" t="e">
        <f t="shared" si="5"/>
        <v>#DIV/0!</v>
      </c>
      <c r="J15" s="11" t="e">
        <f t="shared" si="6"/>
        <v>#DIV/0!</v>
      </c>
      <c r="K15" s="11" t="e">
        <f t="shared" si="7"/>
        <v>#DIV/0!</v>
      </c>
      <c r="P15" s="12"/>
      <c r="Q15" s="12"/>
      <c r="R15" s="12"/>
      <c r="S15" s="12"/>
      <c r="X15" s="30"/>
      <c r="Y15" s="30"/>
      <c r="Z15" s="30"/>
      <c r="AA15" s="30"/>
      <c r="AF15" s="30"/>
      <c r="AG15" s="30"/>
      <c r="AH15" s="30"/>
      <c r="AI15" s="30"/>
      <c r="AN15" s="30"/>
      <c r="AO15" s="30"/>
      <c r="AP15" s="30"/>
      <c r="AQ15" s="30"/>
      <c r="AV15" s="12"/>
      <c r="AW15" s="12"/>
      <c r="AX15" s="12"/>
      <c r="AY15" s="12"/>
    </row>
    <row r="16" spans="1:55" ht="15" customHeight="1" x14ac:dyDescent="0.2">
      <c r="A16" s="10" t="s">
        <v>83</v>
      </c>
      <c r="B16" s="10" t="s">
        <v>84</v>
      </c>
      <c r="C16" s="10">
        <f t="shared" si="0"/>
        <v>0</v>
      </c>
      <c r="D16" s="10">
        <f t="shared" si="1"/>
        <v>0</v>
      </c>
      <c r="E16" s="10">
        <f t="shared" si="2"/>
        <v>0</v>
      </c>
      <c r="F16" s="10">
        <f t="shared" si="3"/>
        <v>0</v>
      </c>
      <c r="G16" s="10">
        <f t="shared" si="4"/>
        <v>0</v>
      </c>
      <c r="H16" s="28"/>
      <c r="I16" s="11" t="e">
        <f t="shared" si="5"/>
        <v>#DIV/0!</v>
      </c>
      <c r="J16" s="11" t="e">
        <f t="shared" si="6"/>
        <v>#DIV/0!</v>
      </c>
      <c r="K16" s="11" t="e">
        <f t="shared" si="7"/>
        <v>#DIV/0!</v>
      </c>
      <c r="P16" s="12"/>
      <c r="Q16" s="12"/>
      <c r="R16" s="12"/>
      <c r="S16" s="12"/>
      <c r="X16" s="30"/>
      <c r="Y16" s="30"/>
      <c r="Z16" s="30"/>
      <c r="AA16" s="30"/>
      <c r="AF16" s="30"/>
      <c r="AG16" s="30"/>
      <c r="AH16" s="30"/>
      <c r="AI16" s="30"/>
      <c r="AN16" s="30"/>
      <c r="AO16" s="30"/>
      <c r="AP16" s="30"/>
      <c r="AQ16" s="30"/>
      <c r="AV16" s="12"/>
      <c r="AW16" s="12"/>
      <c r="AX16" s="12"/>
      <c r="AY16" s="12"/>
    </row>
    <row r="17" spans="1:51" ht="15" customHeight="1" x14ac:dyDescent="0.2">
      <c r="A17" s="10" t="s">
        <v>190</v>
      </c>
      <c r="B17" s="10" t="s">
        <v>56</v>
      </c>
      <c r="C17" s="10">
        <f t="shared" si="0"/>
        <v>0</v>
      </c>
      <c r="D17" s="10">
        <f t="shared" si="1"/>
        <v>0</v>
      </c>
      <c r="E17" s="10">
        <f t="shared" si="2"/>
        <v>0</v>
      </c>
      <c r="F17" s="10">
        <f t="shared" si="3"/>
        <v>0</v>
      </c>
      <c r="G17" s="10">
        <f t="shared" si="4"/>
        <v>0</v>
      </c>
      <c r="H17" s="28"/>
      <c r="I17" s="11" t="e">
        <f t="shared" si="5"/>
        <v>#DIV/0!</v>
      </c>
      <c r="J17" s="11" t="e">
        <f t="shared" si="6"/>
        <v>#DIV/0!</v>
      </c>
      <c r="K17" s="11" t="e">
        <f t="shared" si="7"/>
        <v>#DIV/0!</v>
      </c>
      <c r="P17" s="12"/>
      <c r="Q17" s="12"/>
      <c r="R17" s="12"/>
      <c r="S17" s="12"/>
      <c r="X17" s="30"/>
      <c r="Y17" s="30"/>
      <c r="Z17" s="30"/>
      <c r="AA17" s="30"/>
      <c r="AB17" s="13"/>
      <c r="AC17" s="13"/>
      <c r="AD17" s="13"/>
      <c r="AE17" s="13"/>
      <c r="AF17" s="30"/>
      <c r="AG17" s="30"/>
      <c r="AH17" s="30"/>
      <c r="AI17" s="30"/>
      <c r="AN17" s="30"/>
      <c r="AO17" s="30"/>
      <c r="AP17" s="30"/>
      <c r="AQ17" s="30"/>
      <c r="AV17" s="12"/>
      <c r="AW17" s="12"/>
      <c r="AX17" s="12"/>
      <c r="AY17" s="12"/>
    </row>
    <row r="18" spans="1:51" ht="15" customHeight="1" x14ac:dyDescent="0.2">
      <c r="A18" s="10" t="s">
        <v>196</v>
      </c>
      <c r="B18" s="10" t="s">
        <v>197</v>
      </c>
      <c r="C18" s="10">
        <f t="shared" si="0"/>
        <v>1</v>
      </c>
      <c r="D18" s="10">
        <f t="shared" si="1"/>
        <v>2</v>
      </c>
      <c r="E18" s="10">
        <f t="shared" si="2"/>
        <v>0</v>
      </c>
      <c r="F18" s="10">
        <f t="shared" si="3"/>
        <v>12</v>
      </c>
      <c r="G18" s="10">
        <f t="shared" si="4"/>
        <v>0</v>
      </c>
      <c r="I18" s="11" t="e">
        <f t="shared" si="5"/>
        <v>#DIV/0!</v>
      </c>
      <c r="J18" s="11">
        <f t="shared" si="6"/>
        <v>6</v>
      </c>
      <c r="K18" s="11" t="e">
        <f t="shared" si="7"/>
        <v>#DIV/0!</v>
      </c>
      <c r="L18" s="10">
        <v>2</v>
      </c>
      <c r="M18" s="10">
        <v>0</v>
      </c>
      <c r="N18" s="10">
        <v>12</v>
      </c>
      <c r="O18" s="10">
        <v>0</v>
      </c>
      <c r="P18" s="12"/>
      <c r="Q18" s="12"/>
      <c r="R18" s="12"/>
      <c r="S18" s="12"/>
      <c r="X18" s="30"/>
      <c r="Y18" s="30"/>
      <c r="Z18" s="30"/>
      <c r="AA18" s="30"/>
      <c r="AF18" s="30"/>
      <c r="AG18" s="30"/>
      <c r="AH18" s="30"/>
      <c r="AI18" s="30"/>
      <c r="AN18" s="30"/>
      <c r="AO18" s="30"/>
      <c r="AP18" s="30"/>
      <c r="AQ18" s="30"/>
      <c r="AV18" s="12"/>
      <c r="AW18" s="12"/>
      <c r="AX18" s="12"/>
      <c r="AY18" s="12"/>
    </row>
    <row r="19" spans="1:51" ht="15" customHeight="1" x14ac:dyDescent="0.2"/>
    <row r="20" spans="1:51" ht="15" customHeight="1" x14ac:dyDescent="0.2"/>
  </sheetData>
  <sortState ref="A2:BC20">
    <sortCondition descending="1" ref="G2:G20"/>
    <sortCondition ref="I2:I20"/>
  </sortState>
  <mergeCells count="11">
    <mergeCell ref="AF1:AI1"/>
    <mergeCell ref="L1:O1"/>
    <mergeCell ref="P1:S1"/>
    <mergeCell ref="T1:W1"/>
    <mergeCell ref="X1:AA1"/>
    <mergeCell ref="AB1:AE1"/>
    <mergeCell ref="AJ1:AM1"/>
    <mergeCell ref="AN1:AQ1"/>
    <mergeCell ref="AR1:AU1"/>
    <mergeCell ref="AV1:AY1"/>
    <mergeCell ref="AZ1:B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"/>
  <sheetViews>
    <sheetView workbookViewId="0">
      <pane ySplit="1" topLeftCell="A2" activePane="bottomLeft" state="frozen"/>
      <selection activeCell="H1" sqref="H1"/>
      <selection pane="bottomLeft" sqref="A1:IV65536"/>
    </sheetView>
  </sheetViews>
  <sheetFormatPr defaultRowHeight="12.75" x14ac:dyDescent="0.2"/>
  <cols>
    <col min="1" max="1" width="12.140625" style="10" customWidth="1"/>
    <col min="2" max="2" width="11.85546875" style="10" customWidth="1"/>
    <col min="3" max="8" width="9.140625" style="10"/>
    <col min="9" max="11" width="9.140625" style="11"/>
    <col min="12" max="39" width="4.7109375" style="10" customWidth="1"/>
    <col min="40" max="43" width="4.7109375" style="13" customWidth="1"/>
    <col min="44" max="55" width="4.7109375" style="10" customWidth="1"/>
    <col min="56" max="16384" width="9.140625" style="10"/>
  </cols>
  <sheetData>
    <row r="1" spans="1:55" s="8" customFormat="1" ht="30" customHeight="1" x14ac:dyDescent="0.2">
      <c r="A1" s="7" t="s">
        <v>0</v>
      </c>
      <c r="B1" s="7" t="s">
        <v>1</v>
      </c>
      <c r="C1" s="8" t="s">
        <v>22</v>
      </c>
      <c r="D1" s="8" t="s">
        <v>50</v>
      </c>
      <c r="E1" s="8" t="s">
        <v>51</v>
      </c>
      <c r="F1" s="8" t="s">
        <v>21</v>
      </c>
      <c r="G1" s="8" t="s">
        <v>52</v>
      </c>
      <c r="H1" s="8" t="s">
        <v>53</v>
      </c>
      <c r="I1" s="9" t="s">
        <v>23</v>
      </c>
      <c r="J1" s="9" t="s">
        <v>54</v>
      </c>
      <c r="K1" s="9" t="s">
        <v>24</v>
      </c>
      <c r="L1" s="37" t="s">
        <v>46</v>
      </c>
      <c r="M1" s="37"/>
      <c r="N1" s="37"/>
      <c r="O1" s="36"/>
      <c r="P1" s="36" t="s">
        <v>184</v>
      </c>
      <c r="Q1" s="36"/>
      <c r="R1" s="36"/>
      <c r="S1" s="36"/>
      <c r="T1" s="36" t="s">
        <v>68</v>
      </c>
      <c r="U1" s="36"/>
      <c r="V1" s="36"/>
      <c r="W1" s="36"/>
      <c r="X1" s="36" t="s">
        <v>185</v>
      </c>
      <c r="Y1" s="36"/>
      <c r="Z1" s="36"/>
      <c r="AA1" s="36"/>
      <c r="AB1" s="36" t="s">
        <v>79</v>
      </c>
      <c r="AC1" s="36"/>
      <c r="AD1" s="36"/>
      <c r="AE1" s="36"/>
      <c r="AF1" s="36" t="s">
        <v>33</v>
      </c>
      <c r="AG1" s="36"/>
      <c r="AH1" s="36"/>
      <c r="AI1" s="36"/>
      <c r="AJ1" s="36" t="s">
        <v>39</v>
      </c>
      <c r="AK1" s="36"/>
      <c r="AL1" s="36"/>
      <c r="AM1" s="36"/>
      <c r="AN1" s="36" t="s">
        <v>186</v>
      </c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</row>
    <row r="2" spans="1:55" ht="15" customHeight="1" x14ac:dyDescent="0.2">
      <c r="A2" s="10" t="s">
        <v>6</v>
      </c>
      <c r="B2" s="10" t="s">
        <v>8</v>
      </c>
      <c r="C2" s="10">
        <f t="shared" ref="C2:C18" si="0">COUNT(L2, P2, T2, X2, AB2, AF2, AJ2, AN2, AR2, AV2, AZ2)</f>
        <v>6</v>
      </c>
      <c r="D2" s="10">
        <f t="shared" ref="D2:D18" si="1">SUM(L2, P2, T2, X2, AB2, AF2, AJ2, AN2, AR2, AV2, AZ2)</f>
        <v>10</v>
      </c>
      <c r="E2" s="10">
        <f t="shared" ref="E2:E18" si="2">SUM(M2, Q2, U2, Y2, AC2, AG2, AK2, AO2, AS2, AW2, BA2)</f>
        <v>0</v>
      </c>
      <c r="F2" s="10">
        <f t="shared" ref="F2:F18" si="3">SUM(N2, R2, V2, Z2, AD2, AH2, AL2, AP2, AT2, AX2, BB2)</f>
        <v>87</v>
      </c>
      <c r="G2" s="10">
        <f t="shared" ref="G2:G18" si="4">SUM(O2, S2, W2, AA2, AE2, AI2, AM2, AQ2, AU2, AY2, BC2)</f>
        <v>6</v>
      </c>
      <c r="H2" s="28" t="s">
        <v>188</v>
      </c>
      <c r="I2" s="11">
        <f t="shared" ref="I2:I18" si="5">F2/G2</f>
        <v>14.5</v>
      </c>
      <c r="J2" s="11">
        <f t="shared" ref="J2:J18" si="6">F2/D2</f>
        <v>8.6999999999999993</v>
      </c>
      <c r="K2" s="11">
        <f t="shared" ref="K2:K18" si="7">(D2*6)/G2</f>
        <v>10</v>
      </c>
      <c r="L2" s="10">
        <v>2</v>
      </c>
      <c r="M2" s="10">
        <v>0</v>
      </c>
      <c r="N2" s="10">
        <v>15</v>
      </c>
      <c r="O2" s="10">
        <v>0</v>
      </c>
      <c r="P2" s="30"/>
      <c r="Q2" s="30"/>
      <c r="R2" s="30"/>
      <c r="S2" s="30"/>
      <c r="T2">
        <v>2</v>
      </c>
      <c r="U2">
        <v>0</v>
      </c>
      <c r="V2">
        <v>14</v>
      </c>
      <c r="W2">
        <v>3</v>
      </c>
      <c r="X2" s="29">
        <v>2</v>
      </c>
      <c r="Y2" s="29">
        <v>0</v>
      </c>
      <c r="Z2" s="29">
        <v>22</v>
      </c>
      <c r="AA2" s="29">
        <v>1</v>
      </c>
      <c r="AB2" s="13"/>
      <c r="AC2" s="13"/>
      <c r="AD2" s="13"/>
      <c r="AE2" s="13"/>
      <c r="AF2" s="29">
        <v>1</v>
      </c>
      <c r="AG2" s="29">
        <v>0</v>
      </c>
      <c r="AH2" s="29">
        <v>6</v>
      </c>
      <c r="AI2" s="29">
        <v>0</v>
      </c>
      <c r="AJ2" s="13">
        <v>2</v>
      </c>
      <c r="AK2" s="13">
        <v>0</v>
      </c>
      <c r="AL2" s="13">
        <v>15</v>
      </c>
      <c r="AM2" s="13">
        <v>2</v>
      </c>
      <c r="AN2" s="29">
        <v>1</v>
      </c>
      <c r="AO2" s="29">
        <v>0</v>
      </c>
      <c r="AP2" s="29">
        <v>15</v>
      </c>
      <c r="AQ2" s="29">
        <v>0</v>
      </c>
      <c r="AR2" s="13"/>
      <c r="AS2" s="13"/>
      <c r="AT2" s="13"/>
      <c r="AU2" s="13"/>
      <c r="AV2" s="12"/>
      <c r="AW2" s="12"/>
      <c r="AX2" s="12"/>
      <c r="AY2" s="12"/>
      <c r="AZ2" s="13"/>
      <c r="BA2" s="13"/>
      <c r="BB2" s="13"/>
      <c r="BC2" s="13"/>
    </row>
    <row r="3" spans="1:55" ht="15" customHeight="1" x14ac:dyDescent="0.2">
      <c r="A3" s="10" t="s">
        <v>9</v>
      </c>
      <c r="B3" s="10" t="s">
        <v>10</v>
      </c>
      <c r="C3" s="10">
        <f t="shared" si="0"/>
        <v>5</v>
      </c>
      <c r="D3" s="10">
        <f t="shared" si="1"/>
        <v>16</v>
      </c>
      <c r="E3" s="10">
        <f t="shared" si="2"/>
        <v>0</v>
      </c>
      <c r="F3" s="10">
        <f t="shared" si="3"/>
        <v>74</v>
      </c>
      <c r="G3" s="10">
        <f t="shared" si="4"/>
        <v>5</v>
      </c>
      <c r="H3" s="28" t="s">
        <v>187</v>
      </c>
      <c r="I3" s="11">
        <f t="shared" si="5"/>
        <v>14.8</v>
      </c>
      <c r="J3" s="11">
        <f t="shared" si="6"/>
        <v>4.625</v>
      </c>
      <c r="K3" s="11">
        <f t="shared" si="7"/>
        <v>19.2</v>
      </c>
      <c r="L3">
        <v>4</v>
      </c>
      <c r="M3">
        <v>0</v>
      </c>
      <c r="N3">
        <v>9</v>
      </c>
      <c r="O3">
        <v>2</v>
      </c>
      <c r="P3" s="30"/>
      <c r="Q3" s="30"/>
      <c r="R3" s="30"/>
      <c r="S3" s="30"/>
      <c r="T3" s="10">
        <v>2</v>
      </c>
      <c r="U3" s="10">
        <v>0</v>
      </c>
      <c r="V3" s="10">
        <v>5</v>
      </c>
      <c r="W3" s="10">
        <v>0</v>
      </c>
      <c r="X3" s="30">
        <v>4</v>
      </c>
      <c r="Y3" s="30">
        <v>0</v>
      </c>
      <c r="Z3" s="30">
        <v>16</v>
      </c>
      <c r="AA3" s="30">
        <v>0</v>
      </c>
      <c r="AB3">
        <v>4</v>
      </c>
      <c r="AC3">
        <v>0</v>
      </c>
      <c r="AD3">
        <v>30</v>
      </c>
      <c r="AE3">
        <v>1</v>
      </c>
      <c r="AF3" s="30">
        <v>2</v>
      </c>
      <c r="AG3" s="30">
        <v>0</v>
      </c>
      <c r="AH3" s="30">
        <v>14</v>
      </c>
      <c r="AI3" s="30">
        <v>2</v>
      </c>
      <c r="AJ3" s="13"/>
      <c r="AK3" s="13"/>
      <c r="AL3" s="13"/>
      <c r="AM3" s="13"/>
      <c r="AN3" s="30"/>
      <c r="AO3" s="30"/>
      <c r="AP3" s="30"/>
      <c r="AQ3" s="30"/>
      <c r="AR3" s="13"/>
      <c r="AS3" s="13"/>
      <c r="AT3" s="13"/>
      <c r="AU3" s="13"/>
      <c r="AV3" s="12"/>
      <c r="AW3" s="12"/>
      <c r="AX3" s="12"/>
      <c r="AY3" s="12"/>
      <c r="AZ3" s="13"/>
      <c r="BA3" s="13"/>
      <c r="BB3" s="13"/>
      <c r="BC3" s="13"/>
    </row>
    <row r="4" spans="1:55" ht="15" customHeight="1" x14ac:dyDescent="0.2">
      <c r="A4" s="10" t="s">
        <v>4</v>
      </c>
      <c r="B4" s="10" t="s">
        <v>5</v>
      </c>
      <c r="C4" s="10">
        <f t="shared" si="0"/>
        <v>4</v>
      </c>
      <c r="D4" s="10">
        <f t="shared" si="1"/>
        <v>12</v>
      </c>
      <c r="E4" s="10">
        <f t="shared" si="2"/>
        <v>0</v>
      </c>
      <c r="F4" s="10">
        <f t="shared" si="3"/>
        <v>75</v>
      </c>
      <c r="G4" s="10">
        <f t="shared" si="4"/>
        <v>5</v>
      </c>
      <c r="H4" s="28" t="s">
        <v>131</v>
      </c>
      <c r="I4" s="11">
        <f t="shared" si="5"/>
        <v>15</v>
      </c>
      <c r="J4" s="11">
        <f t="shared" si="6"/>
        <v>6.25</v>
      </c>
      <c r="K4" s="11">
        <f t="shared" si="7"/>
        <v>14.4</v>
      </c>
      <c r="P4" s="30">
        <v>2</v>
      </c>
      <c r="Q4" s="30">
        <v>0</v>
      </c>
      <c r="R4" s="30">
        <v>23</v>
      </c>
      <c r="S4" s="30">
        <v>0</v>
      </c>
      <c r="X4" s="30"/>
      <c r="Y4" s="30"/>
      <c r="Z4" s="30"/>
      <c r="AA4" s="30"/>
      <c r="AB4">
        <v>4</v>
      </c>
      <c r="AC4">
        <v>0</v>
      </c>
      <c r="AD4">
        <v>11</v>
      </c>
      <c r="AE4">
        <v>2</v>
      </c>
      <c r="AF4" s="30"/>
      <c r="AG4" s="30"/>
      <c r="AH4" s="30"/>
      <c r="AI4" s="30"/>
      <c r="AJ4">
        <v>2</v>
      </c>
      <c r="AK4">
        <v>0</v>
      </c>
      <c r="AL4">
        <v>18</v>
      </c>
      <c r="AM4">
        <v>2</v>
      </c>
      <c r="AN4" s="30">
        <v>4</v>
      </c>
      <c r="AO4" s="30">
        <v>0</v>
      </c>
      <c r="AP4" s="30">
        <v>23</v>
      </c>
      <c r="AQ4" s="30">
        <v>1</v>
      </c>
      <c r="AV4" s="12"/>
      <c r="AW4" s="12"/>
      <c r="AX4" s="12"/>
      <c r="AY4" s="12"/>
    </row>
    <row r="5" spans="1:55" ht="15" customHeight="1" x14ac:dyDescent="0.2">
      <c r="A5" s="10" t="s">
        <v>2</v>
      </c>
      <c r="B5" s="10" t="s">
        <v>3</v>
      </c>
      <c r="C5" s="10">
        <f t="shared" si="0"/>
        <v>5</v>
      </c>
      <c r="D5" s="10">
        <f t="shared" si="1"/>
        <v>12</v>
      </c>
      <c r="E5" s="10">
        <f t="shared" si="2"/>
        <v>0</v>
      </c>
      <c r="F5" s="10">
        <f t="shared" si="3"/>
        <v>96</v>
      </c>
      <c r="G5" s="10">
        <f t="shared" si="4"/>
        <v>5</v>
      </c>
      <c r="H5" s="28" t="s">
        <v>178</v>
      </c>
      <c r="I5" s="11">
        <f t="shared" si="5"/>
        <v>19.2</v>
      </c>
      <c r="J5" s="11">
        <f t="shared" si="6"/>
        <v>8</v>
      </c>
      <c r="K5" s="11">
        <f t="shared" si="7"/>
        <v>14.4</v>
      </c>
      <c r="L5">
        <v>2</v>
      </c>
      <c r="M5">
        <v>0</v>
      </c>
      <c r="N5">
        <v>14</v>
      </c>
      <c r="O5">
        <v>2</v>
      </c>
      <c r="P5" s="29">
        <v>4</v>
      </c>
      <c r="Q5" s="29">
        <v>0</v>
      </c>
      <c r="R5" s="29">
        <v>18</v>
      </c>
      <c r="S5" s="29">
        <v>2</v>
      </c>
      <c r="T5" s="13"/>
      <c r="U5" s="13"/>
      <c r="V5" s="13"/>
      <c r="W5" s="13"/>
      <c r="X5" s="29">
        <v>2</v>
      </c>
      <c r="Y5" s="29">
        <v>0</v>
      </c>
      <c r="Z5" s="29">
        <v>14</v>
      </c>
      <c r="AA5" s="29">
        <v>1</v>
      </c>
      <c r="AB5" s="13"/>
      <c r="AC5" s="13"/>
      <c r="AD5" s="13"/>
      <c r="AE5" s="13"/>
      <c r="AF5" s="30"/>
      <c r="AG5" s="30"/>
      <c r="AH5" s="30"/>
      <c r="AI5" s="30"/>
      <c r="AJ5">
        <v>2</v>
      </c>
      <c r="AK5">
        <v>0</v>
      </c>
      <c r="AL5">
        <v>17</v>
      </c>
      <c r="AM5">
        <v>0</v>
      </c>
      <c r="AN5" s="29">
        <v>2</v>
      </c>
      <c r="AO5" s="29">
        <v>0</v>
      </c>
      <c r="AP5" s="29">
        <v>33</v>
      </c>
      <c r="AQ5" s="29">
        <v>0</v>
      </c>
      <c r="AR5" s="13"/>
      <c r="AS5" s="13"/>
      <c r="AT5" s="13"/>
      <c r="AU5" s="13"/>
      <c r="AV5" s="12"/>
      <c r="AW5" s="12"/>
      <c r="AX5" s="12"/>
      <c r="AY5" s="12"/>
      <c r="AZ5" s="13"/>
      <c r="BA5" s="13"/>
      <c r="BB5" s="13"/>
      <c r="BC5" s="13"/>
    </row>
    <row r="6" spans="1:55" ht="15" customHeight="1" x14ac:dyDescent="0.2">
      <c r="A6" s="10" t="s">
        <v>110</v>
      </c>
      <c r="B6" s="14" t="s">
        <v>111</v>
      </c>
      <c r="C6" s="10">
        <f t="shared" si="0"/>
        <v>8</v>
      </c>
      <c r="D6" s="10">
        <f t="shared" si="1"/>
        <v>27</v>
      </c>
      <c r="E6" s="10">
        <f t="shared" si="2"/>
        <v>3</v>
      </c>
      <c r="F6" s="10">
        <f t="shared" si="3"/>
        <v>151</v>
      </c>
      <c r="G6" s="10">
        <f t="shared" si="4"/>
        <v>5</v>
      </c>
      <c r="H6" s="28" t="s">
        <v>135</v>
      </c>
      <c r="I6" s="11">
        <f t="shared" si="5"/>
        <v>30.2</v>
      </c>
      <c r="J6" s="11">
        <f t="shared" si="6"/>
        <v>5.5925925925925926</v>
      </c>
      <c r="K6" s="11">
        <f t="shared" si="7"/>
        <v>32.4</v>
      </c>
      <c r="L6">
        <v>3</v>
      </c>
      <c r="M6">
        <v>1</v>
      </c>
      <c r="N6">
        <v>1</v>
      </c>
      <c r="O6">
        <v>1</v>
      </c>
      <c r="P6" s="29">
        <v>4</v>
      </c>
      <c r="Q6" s="29">
        <v>0</v>
      </c>
      <c r="R6" s="29">
        <v>19</v>
      </c>
      <c r="S6" s="29">
        <v>0</v>
      </c>
      <c r="T6">
        <v>1</v>
      </c>
      <c r="U6">
        <v>1</v>
      </c>
      <c r="V6">
        <v>0</v>
      </c>
      <c r="W6">
        <v>0</v>
      </c>
      <c r="X6" s="30">
        <v>4</v>
      </c>
      <c r="Y6" s="30">
        <v>0</v>
      </c>
      <c r="Z6" s="30">
        <v>39</v>
      </c>
      <c r="AA6" s="30">
        <v>0</v>
      </c>
      <c r="AB6">
        <v>3</v>
      </c>
      <c r="AC6">
        <v>0</v>
      </c>
      <c r="AD6">
        <v>21</v>
      </c>
      <c r="AE6">
        <v>2</v>
      </c>
      <c r="AF6" s="30">
        <v>4</v>
      </c>
      <c r="AG6" s="30">
        <v>1</v>
      </c>
      <c r="AH6" s="30">
        <v>24</v>
      </c>
      <c r="AI6" s="30">
        <v>1</v>
      </c>
      <c r="AJ6">
        <v>4</v>
      </c>
      <c r="AK6">
        <v>0</v>
      </c>
      <c r="AL6">
        <v>28</v>
      </c>
      <c r="AM6">
        <v>0</v>
      </c>
      <c r="AN6" s="30">
        <v>4</v>
      </c>
      <c r="AO6" s="30">
        <v>0</v>
      </c>
      <c r="AP6" s="30">
        <v>19</v>
      </c>
      <c r="AQ6" s="30">
        <v>1</v>
      </c>
      <c r="AV6" s="12"/>
      <c r="AW6" s="12"/>
      <c r="AX6" s="12"/>
      <c r="AY6" s="12"/>
      <c r="AZ6" s="13"/>
      <c r="BA6" s="13"/>
      <c r="BB6" s="13"/>
      <c r="BC6" s="13"/>
    </row>
    <row r="7" spans="1:55" ht="15" customHeight="1" x14ac:dyDescent="0.2">
      <c r="A7" s="10" t="s">
        <v>27</v>
      </c>
      <c r="B7" s="10" t="s">
        <v>28</v>
      </c>
      <c r="C7" s="10">
        <f t="shared" si="0"/>
        <v>6</v>
      </c>
      <c r="D7" s="10">
        <f t="shared" si="1"/>
        <v>19</v>
      </c>
      <c r="E7" s="10">
        <f t="shared" si="2"/>
        <v>0</v>
      </c>
      <c r="F7" s="10">
        <f t="shared" si="3"/>
        <v>163</v>
      </c>
      <c r="G7" s="10">
        <f t="shared" si="4"/>
        <v>5</v>
      </c>
      <c r="H7" s="28" t="s">
        <v>189</v>
      </c>
      <c r="I7" s="11">
        <f t="shared" si="5"/>
        <v>32.6</v>
      </c>
      <c r="J7" s="11">
        <f t="shared" si="6"/>
        <v>8.5789473684210531</v>
      </c>
      <c r="K7" s="11">
        <f t="shared" si="7"/>
        <v>22.8</v>
      </c>
      <c r="P7" s="29">
        <v>4</v>
      </c>
      <c r="Q7" s="29">
        <v>0</v>
      </c>
      <c r="R7" s="29">
        <v>41</v>
      </c>
      <c r="S7" s="29">
        <v>2</v>
      </c>
      <c r="T7">
        <v>1</v>
      </c>
      <c r="U7">
        <v>0</v>
      </c>
      <c r="V7">
        <v>10</v>
      </c>
      <c r="W7">
        <v>1</v>
      </c>
      <c r="X7" s="29">
        <v>2</v>
      </c>
      <c r="Y7" s="29">
        <v>0</v>
      </c>
      <c r="Z7" s="29">
        <v>12</v>
      </c>
      <c r="AA7" s="29">
        <v>1</v>
      </c>
      <c r="AB7">
        <v>4</v>
      </c>
      <c r="AC7">
        <v>0</v>
      </c>
      <c r="AD7">
        <v>38</v>
      </c>
      <c r="AE7">
        <v>0</v>
      </c>
      <c r="AF7" s="29">
        <v>4</v>
      </c>
      <c r="AG7" s="29">
        <v>0</v>
      </c>
      <c r="AH7" s="29">
        <v>35</v>
      </c>
      <c r="AI7" s="29">
        <v>0</v>
      </c>
      <c r="AJ7">
        <v>4</v>
      </c>
      <c r="AK7">
        <v>0</v>
      </c>
      <c r="AL7">
        <v>27</v>
      </c>
      <c r="AM7">
        <v>1</v>
      </c>
      <c r="AN7" s="30"/>
      <c r="AO7" s="30"/>
      <c r="AP7" s="30"/>
      <c r="AQ7" s="30"/>
      <c r="AV7" s="12"/>
      <c r="AW7" s="12"/>
      <c r="AX7" s="12"/>
      <c r="AY7" s="12"/>
    </row>
    <row r="8" spans="1:55" ht="15" customHeight="1" x14ac:dyDescent="0.2">
      <c r="A8" s="10" t="s">
        <v>17</v>
      </c>
      <c r="B8" s="10" t="s">
        <v>18</v>
      </c>
      <c r="C8" s="10">
        <f t="shared" si="0"/>
        <v>5</v>
      </c>
      <c r="D8" s="10">
        <f t="shared" si="1"/>
        <v>14</v>
      </c>
      <c r="E8" s="10">
        <f t="shared" si="2"/>
        <v>0</v>
      </c>
      <c r="F8" s="10">
        <f t="shared" si="3"/>
        <v>91</v>
      </c>
      <c r="G8" s="10">
        <f t="shared" si="4"/>
        <v>4</v>
      </c>
      <c r="H8" s="28" t="s">
        <v>191</v>
      </c>
      <c r="I8" s="11">
        <f t="shared" si="5"/>
        <v>22.75</v>
      </c>
      <c r="J8" s="11">
        <f t="shared" si="6"/>
        <v>6.5</v>
      </c>
      <c r="K8" s="11">
        <f t="shared" si="7"/>
        <v>21</v>
      </c>
      <c r="P8" s="29">
        <v>3</v>
      </c>
      <c r="Q8" s="29">
        <v>0</v>
      </c>
      <c r="R8" s="29">
        <v>20</v>
      </c>
      <c r="S8" s="29">
        <v>1</v>
      </c>
      <c r="T8" s="13"/>
      <c r="U8" s="13"/>
      <c r="V8" s="13"/>
      <c r="W8" s="13"/>
      <c r="X8" s="29">
        <v>2</v>
      </c>
      <c r="Y8" s="29">
        <v>0</v>
      </c>
      <c r="Z8" s="29">
        <v>12</v>
      </c>
      <c r="AA8" s="29">
        <v>1</v>
      </c>
      <c r="AF8" s="29">
        <v>3</v>
      </c>
      <c r="AG8" s="29">
        <v>0</v>
      </c>
      <c r="AH8" s="29">
        <v>19</v>
      </c>
      <c r="AI8" s="29">
        <v>0</v>
      </c>
      <c r="AJ8">
        <v>2</v>
      </c>
      <c r="AK8">
        <v>0</v>
      </c>
      <c r="AL8">
        <v>12</v>
      </c>
      <c r="AM8">
        <v>1</v>
      </c>
      <c r="AN8" s="29">
        <v>4</v>
      </c>
      <c r="AO8" s="29">
        <v>0</v>
      </c>
      <c r="AP8" s="29">
        <v>28</v>
      </c>
      <c r="AQ8" s="29">
        <v>1</v>
      </c>
      <c r="AR8" s="13"/>
      <c r="AS8" s="13"/>
      <c r="AT8" s="13"/>
      <c r="AU8" s="13"/>
      <c r="AV8" s="12"/>
      <c r="AW8" s="12"/>
      <c r="AX8" s="12"/>
      <c r="AY8" s="12"/>
      <c r="AZ8" s="13"/>
      <c r="BA8" s="13"/>
      <c r="BB8" s="13"/>
      <c r="BC8" s="13"/>
    </row>
    <row r="9" spans="1:55" ht="15" customHeight="1" x14ac:dyDescent="0.2">
      <c r="A9" s="10" t="s">
        <v>15</v>
      </c>
      <c r="B9" s="10" t="s">
        <v>16</v>
      </c>
      <c r="C9" s="10">
        <f t="shared" si="0"/>
        <v>4</v>
      </c>
      <c r="D9" s="10">
        <f t="shared" si="1"/>
        <v>10</v>
      </c>
      <c r="E9" s="10">
        <f t="shared" si="2"/>
        <v>1</v>
      </c>
      <c r="F9" s="10">
        <f t="shared" si="3"/>
        <v>59</v>
      </c>
      <c r="G9" s="10">
        <f t="shared" si="4"/>
        <v>3</v>
      </c>
      <c r="H9" s="28" t="s">
        <v>187</v>
      </c>
      <c r="I9" s="11">
        <f t="shared" si="5"/>
        <v>19.666666666666668</v>
      </c>
      <c r="J9" s="11">
        <f t="shared" si="6"/>
        <v>5.9</v>
      </c>
      <c r="K9" s="11">
        <f t="shared" si="7"/>
        <v>20</v>
      </c>
      <c r="L9">
        <v>3</v>
      </c>
      <c r="M9">
        <v>0</v>
      </c>
      <c r="N9">
        <v>9</v>
      </c>
      <c r="O9">
        <v>2</v>
      </c>
      <c r="P9" s="30">
        <v>3</v>
      </c>
      <c r="Q9" s="30">
        <v>0</v>
      </c>
      <c r="R9" s="30">
        <v>31</v>
      </c>
      <c r="S9" s="30">
        <v>0</v>
      </c>
      <c r="T9">
        <v>2</v>
      </c>
      <c r="U9">
        <v>1</v>
      </c>
      <c r="V9">
        <v>6</v>
      </c>
      <c r="W9">
        <v>1</v>
      </c>
      <c r="X9" s="30"/>
      <c r="Y9" s="30"/>
      <c r="Z9" s="30"/>
      <c r="AA9" s="30"/>
      <c r="AB9">
        <v>2</v>
      </c>
      <c r="AC9">
        <v>0</v>
      </c>
      <c r="AD9">
        <v>13</v>
      </c>
      <c r="AE9">
        <v>0</v>
      </c>
      <c r="AF9" s="30"/>
      <c r="AG9" s="30"/>
      <c r="AH9" s="30"/>
      <c r="AI9" s="30"/>
      <c r="AN9" s="30"/>
      <c r="AO9" s="30"/>
      <c r="AP9" s="30"/>
      <c r="AQ9" s="30"/>
      <c r="AV9" s="12"/>
      <c r="AW9" s="12"/>
      <c r="AX9" s="12"/>
      <c r="AY9" s="12"/>
      <c r="AZ9" s="13"/>
      <c r="BA9" s="13"/>
      <c r="BB9" s="13"/>
      <c r="BC9" s="13"/>
    </row>
    <row r="10" spans="1:55" ht="15" customHeight="1" x14ac:dyDescent="0.2">
      <c r="A10" s="10" t="s">
        <v>57</v>
      </c>
      <c r="B10" s="10" t="s">
        <v>58</v>
      </c>
      <c r="C10" s="10">
        <f t="shared" si="0"/>
        <v>1</v>
      </c>
      <c r="D10" s="10">
        <f t="shared" si="1"/>
        <v>2</v>
      </c>
      <c r="E10" s="10">
        <f t="shared" si="2"/>
        <v>0</v>
      </c>
      <c r="F10" s="10">
        <f t="shared" si="3"/>
        <v>2</v>
      </c>
      <c r="G10" s="10">
        <f t="shared" si="4"/>
        <v>2</v>
      </c>
      <c r="H10" s="28" t="s">
        <v>169</v>
      </c>
      <c r="I10" s="11">
        <f t="shared" si="5"/>
        <v>1</v>
      </c>
      <c r="J10" s="11">
        <f t="shared" si="6"/>
        <v>1</v>
      </c>
      <c r="K10" s="11">
        <f t="shared" si="7"/>
        <v>6</v>
      </c>
      <c r="P10" s="30"/>
      <c r="Q10" s="30"/>
      <c r="R10" s="30"/>
      <c r="S10" s="30"/>
      <c r="X10" s="29">
        <v>2</v>
      </c>
      <c r="Y10" s="29">
        <v>0</v>
      </c>
      <c r="Z10" s="29">
        <v>2</v>
      </c>
      <c r="AA10" s="29">
        <v>2</v>
      </c>
      <c r="AB10" s="13"/>
      <c r="AC10" s="13"/>
      <c r="AD10" s="13"/>
      <c r="AE10" s="13"/>
      <c r="AF10" s="30"/>
      <c r="AG10" s="30"/>
      <c r="AH10" s="30"/>
      <c r="AI10" s="30"/>
      <c r="AJ10" s="13"/>
      <c r="AK10" s="13"/>
      <c r="AL10" s="13"/>
      <c r="AM10" s="13"/>
      <c r="AN10" s="30"/>
      <c r="AO10" s="30"/>
      <c r="AP10" s="30"/>
      <c r="AQ10" s="30"/>
      <c r="AR10" s="13"/>
      <c r="AS10" s="13"/>
      <c r="AT10" s="13"/>
      <c r="AU10" s="15"/>
      <c r="AV10" s="12"/>
      <c r="AW10" s="12"/>
      <c r="AX10" s="12"/>
      <c r="AY10" s="12"/>
      <c r="AZ10" s="13"/>
      <c r="BA10" s="13"/>
      <c r="BB10" s="13"/>
      <c r="BC10" s="13"/>
    </row>
    <row r="11" spans="1:55" ht="15" customHeight="1" x14ac:dyDescent="0.2">
      <c r="A11" s="10" t="s">
        <v>6</v>
      </c>
      <c r="B11" s="10" t="s">
        <v>7</v>
      </c>
      <c r="C11" s="10">
        <f t="shared" si="0"/>
        <v>1</v>
      </c>
      <c r="D11" s="10">
        <f t="shared" si="1"/>
        <v>1</v>
      </c>
      <c r="E11" s="10">
        <f t="shared" si="2"/>
        <v>0</v>
      </c>
      <c r="F11" s="10">
        <f t="shared" si="3"/>
        <v>15</v>
      </c>
      <c r="G11" s="10">
        <f t="shared" si="4"/>
        <v>1</v>
      </c>
      <c r="H11" s="28" t="s">
        <v>192</v>
      </c>
      <c r="I11" s="11">
        <f t="shared" si="5"/>
        <v>15</v>
      </c>
      <c r="J11" s="11">
        <f t="shared" si="6"/>
        <v>15</v>
      </c>
      <c r="K11" s="11">
        <f t="shared" si="7"/>
        <v>6</v>
      </c>
      <c r="L11">
        <v>1</v>
      </c>
      <c r="M11">
        <v>0</v>
      </c>
      <c r="N11">
        <v>15</v>
      </c>
      <c r="O11">
        <v>1</v>
      </c>
      <c r="P11" s="30"/>
      <c r="Q11" s="30"/>
      <c r="R11" s="30"/>
      <c r="S11" s="30"/>
      <c r="T11" s="13"/>
      <c r="U11" s="13"/>
      <c r="V11" s="13"/>
      <c r="W11" s="13"/>
      <c r="X11" s="30"/>
      <c r="Y11" s="30"/>
      <c r="Z11" s="30"/>
      <c r="AA11" s="30"/>
      <c r="AB11" s="13"/>
      <c r="AC11" s="13"/>
      <c r="AD11" s="13"/>
      <c r="AE11" s="13"/>
      <c r="AF11" s="30"/>
      <c r="AG11" s="30"/>
      <c r="AH11" s="30"/>
      <c r="AI11" s="30"/>
      <c r="AJ11" s="13"/>
      <c r="AK11" s="13"/>
      <c r="AL11" s="13"/>
      <c r="AM11" s="13"/>
      <c r="AN11" s="30"/>
      <c r="AO11" s="30"/>
      <c r="AP11" s="30"/>
      <c r="AQ11" s="30"/>
      <c r="AR11" s="13"/>
      <c r="AS11" s="13"/>
      <c r="AT11" s="13"/>
      <c r="AU11" s="13"/>
      <c r="AV11" s="12"/>
      <c r="AW11" s="12"/>
      <c r="AX11" s="12"/>
      <c r="AY11" s="12"/>
      <c r="AZ11" s="13"/>
      <c r="BA11" s="13"/>
      <c r="BB11" s="13"/>
      <c r="BC11" s="13"/>
    </row>
    <row r="12" spans="1:55" ht="15" customHeight="1" x14ac:dyDescent="0.2">
      <c r="A12" s="10" t="s">
        <v>13</v>
      </c>
      <c r="B12" s="10" t="s">
        <v>14</v>
      </c>
      <c r="C12" s="10">
        <f t="shared" si="0"/>
        <v>2</v>
      </c>
      <c r="D12" s="10">
        <f t="shared" si="1"/>
        <v>3</v>
      </c>
      <c r="E12" s="10">
        <f t="shared" si="2"/>
        <v>0</v>
      </c>
      <c r="F12" s="10">
        <f t="shared" si="3"/>
        <v>21</v>
      </c>
      <c r="G12" s="10">
        <f t="shared" si="4"/>
        <v>1</v>
      </c>
      <c r="H12" s="28" t="s">
        <v>126</v>
      </c>
      <c r="I12" s="11">
        <f t="shared" si="5"/>
        <v>21</v>
      </c>
      <c r="J12" s="11">
        <f t="shared" si="6"/>
        <v>7</v>
      </c>
      <c r="K12" s="11">
        <f t="shared" si="7"/>
        <v>18</v>
      </c>
      <c r="P12" s="30"/>
      <c r="Q12" s="30"/>
      <c r="R12" s="30"/>
      <c r="S12" s="30"/>
      <c r="T12">
        <v>1</v>
      </c>
      <c r="U12">
        <v>0</v>
      </c>
      <c r="V12">
        <v>4</v>
      </c>
      <c r="W12">
        <v>1</v>
      </c>
      <c r="X12" s="30"/>
      <c r="Y12" s="30"/>
      <c r="Z12" s="30"/>
      <c r="AA12" s="30"/>
      <c r="AB12" s="13"/>
      <c r="AC12" s="13"/>
      <c r="AD12" s="13"/>
      <c r="AE12" s="13"/>
      <c r="AF12" s="30"/>
      <c r="AG12" s="30"/>
      <c r="AH12" s="30"/>
      <c r="AI12" s="30"/>
      <c r="AJ12" s="10">
        <v>2</v>
      </c>
      <c r="AK12" s="10">
        <v>0</v>
      </c>
      <c r="AL12" s="10">
        <v>17</v>
      </c>
      <c r="AM12" s="10">
        <v>0</v>
      </c>
      <c r="AN12" s="30"/>
      <c r="AO12" s="30"/>
      <c r="AP12" s="30"/>
      <c r="AQ12" s="30"/>
      <c r="AV12" s="12"/>
      <c r="AW12" s="12"/>
      <c r="AX12" s="12"/>
      <c r="AY12" s="12"/>
    </row>
    <row r="13" spans="1:55" ht="15" customHeight="1" x14ac:dyDescent="0.2">
      <c r="A13" s="10" t="s">
        <v>82</v>
      </c>
      <c r="B13" s="10" t="s">
        <v>20</v>
      </c>
      <c r="C13" s="10">
        <f t="shared" si="0"/>
        <v>0</v>
      </c>
      <c r="D13" s="10">
        <f t="shared" si="1"/>
        <v>0</v>
      </c>
      <c r="E13" s="10">
        <f t="shared" si="2"/>
        <v>0</v>
      </c>
      <c r="F13" s="10">
        <f t="shared" si="3"/>
        <v>0</v>
      </c>
      <c r="G13" s="10">
        <f t="shared" si="4"/>
        <v>0</v>
      </c>
      <c r="H13" s="28"/>
      <c r="I13" s="11" t="e">
        <f t="shared" si="5"/>
        <v>#DIV/0!</v>
      </c>
      <c r="J13" s="11" t="e">
        <f t="shared" si="6"/>
        <v>#DIV/0!</v>
      </c>
      <c r="K13" s="11" t="e">
        <f t="shared" si="7"/>
        <v>#DIV/0!</v>
      </c>
      <c r="P13" s="30"/>
      <c r="Q13" s="30"/>
      <c r="R13" s="30"/>
      <c r="S13" s="30"/>
      <c r="X13" s="30"/>
      <c r="Y13" s="30"/>
      <c r="Z13" s="30"/>
      <c r="AA13" s="30"/>
      <c r="AF13" s="30"/>
      <c r="AG13" s="30"/>
      <c r="AH13" s="30"/>
      <c r="AI13" s="30"/>
      <c r="AN13" s="30"/>
      <c r="AO13" s="30"/>
      <c r="AP13" s="30"/>
      <c r="AQ13" s="30"/>
      <c r="AV13" s="12"/>
      <c r="AW13" s="12"/>
      <c r="AX13" s="12"/>
      <c r="AY13" s="12"/>
    </row>
    <row r="14" spans="1:55" ht="15" customHeight="1" x14ac:dyDescent="0.2">
      <c r="A14" s="10" t="s">
        <v>11</v>
      </c>
      <c r="B14" s="10" t="s">
        <v>12</v>
      </c>
      <c r="C14" s="10">
        <f t="shared" si="0"/>
        <v>0</v>
      </c>
      <c r="D14" s="10">
        <f t="shared" si="1"/>
        <v>0</v>
      </c>
      <c r="E14" s="10">
        <f t="shared" si="2"/>
        <v>0</v>
      </c>
      <c r="F14" s="10">
        <f t="shared" si="3"/>
        <v>0</v>
      </c>
      <c r="G14" s="10">
        <f t="shared" si="4"/>
        <v>0</v>
      </c>
      <c r="H14" s="28"/>
      <c r="I14" s="11" t="e">
        <f t="shared" si="5"/>
        <v>#DIV/0!</v>
      </c>
      <c r="J14" s="11" t="e">
        <f t="shared" si="6"/>
        <v>#DIV/0!</v>
      </c>
      <c r="K14" s="11" t="e">
        <f t="shared" si="7"/>
        <v>#DIV/0!</v>
      </c>
      <c r="P14" s="12"/>
      <c r="Q14" s="12"/>
      <c r="R14" s="12"/>
      <c r="S14" s="12"/>
      <c r="X14" s="30"/>
      <c r="Y14" s="30"/>
      <c r="Z14" s="30"/>
      <c r="AA14" s="30"/>
      <c r="AF14" s="30"/>
      <c r="AG14" s="30"/>
      <c r="AH14" s="30"/>
      <c r="AI14" s="30"/>
      <c r="AN14" s="30"/>
      <c r="AO14" s="30"/>
      <c r="AP14" s="30"/>
      <c r="AQ14" s="30"/>
      <c r="AV14" s="12"/>
      <c r="AW14" s="12"/>
      <c r="AX14" s="12"/>
      <c r="AY14" s="12"/>
    </row>
    <row r="15" spans="1:55" ht="15" customHeight="1" x14ac:dyDescent="0.2">
      <c r="A15" s="10" t="s">
        <v>83</v>
      </c>
      <c r="B15" s="10" t="s">
        <v>84</v>
      </c>
      <c r="C15" s="10">
        <f t="shared" si="0"/>
        <v>0</v>
      </c>
      <c r="D15" s="10">
        <f t="shared" si="1"/>
        <v>0</v>
      </c>
      <c r="E15" s="10">
        <f t="shared" si="2"/>
        <v>0</v>
      </c>
      <c r="F15" s="10">
        <f t="shared" si="3"/>
        <v>0</v>
      </c>
      <c r="G15" s="10">
        <f t="shared" si="4"/>
        <v>0</v>
      </c>
      <c r="H15" s="28"/>
      <c r="I15" s="11" t="e">
        <f t="shared" si="5"/>
        <v>#DIV/0!</v>
      </c>
      <c r="J15" s="11" t="e">
        <f t="shared" si="6"/>
        <v>#DIV/0!</v>
      </c>
      <c r="K15" s="11" t="e">
        <f t="shared" si="7"/>
        <v>#DIV/0!</v>
      </c>
      <c r="P15" s="12"/>
      <c r="Q15" s="12"/>
      <c r="R15" s="12"/>
      <c r="S15" s="12"/>
      <c r="X15" s="30"/>
      <c r="Y15" s="30"/>
      <c r="Z15" s="30"/>
      <c r="AA15" s="30"/>
      <c r="AF15" s="30"/>
      <c r="AG15" s="30"/>
      <c r="AH15" s="30"/>
      <c r="AI15" s="30"/>
      <c r="AN15" s="30"/>
      <c r="AO15" s="30"/>
      <c r="AP15" s="30"/>
      <c r="AQ15" s="30"/>
      <c r="AV15" s="12"/>
      <c r="AW15" s="12"/>
      <c r="AX15" s="12"/>
      <c r="AY15" s="12"/>
    </row>
    <row r="16" spans="1:55" ht="15" customHeight="1" x14ac:dyDescent="0.2">
      <c r="A16" s="10" t="s">
        <v>190</v>
      </c>
      <c r="B16" s="10" t="s">
        <v>56</v>
      </c>
      <c r="C16" s="10">
        <f t="shared" si="0"/>
        <v>0</v>
      </c>
      <c r="D16" s="10">
        <f t="shared" si="1"/>
        <v>0</v>
      </c>
      <c r="E16" s="10">
        <f t="shared" si="2"/>
        <v>0</v>
      </c>
      <c r="F16" s="10">
        <f t="shared" si="3"/>
        <v>0</v>
      </c>
      <c r="G16" s="10">
        <f t="shared" si="4"/>
        <v>0</v>
      </c>
      <c r="H16" s="28"/>
      <c r="I16" s="11" t="e">
        <f t="shared" si="5"/>
        <v>#DIV/0!</v>
      </c>
      <c r="J16" s="11" t="e">
        <f t="shared" si="6"/>
        <v>#DIV/0!</v>
      </c>
      <c r="K16" s="11" t="e">
        <f t="shared" si="7"/>
        <v>#DIV/0!</v>
      </c>
      <c r="P16" s="12"/>
      <c r="Q16" s="12"/>
      <c r="R16" s="12"/>
      <c r="S16" s="12"/>
      <c r="X16" s="30"/>
      <c r="Y16" s="30"/>
      <c r="Z16" s="30"/>
      <c r="AA16" s="30"/>
      <c r="AB16" s="13"/>
      <c r="AC16" s="13"/>
      <c r="AD16" s="13"/>
      <c r="AE16" s="13"/>
      <c r="AF16" s="30"/>
      <c r="AG16" s="30"/>
      <c r="AH16" s="30"/>
      <c r="AI16" s="30"/>
      <c r="AN16" s="30"/>
      <c r="AO16" s="30"/>
      <c r="AP16" s="30"/>
      <c r="AQ16" s="30"/>
      <c r="AV16" s="12"/>
      <c r="AW16" s="12"/>
      <c r="AX16" s="12"/>
      <c r="AY16" s="12"/>
    </row>
    <row r="17" spans="3:51" ht="15" customHeight="1" x14ac:dyDescent="0.2">
      <c r="C17" s="10">
        <f t="shared" si="0"/>
        <v>0</v>
      </c>
      <c r="D17" s="10">
        <f t="shared" si="1"/>
        <v>0</v>
      </c>
      <c r="E17" s="10">
        <f t="shared" si="2"/>
        <v>0</v>
      </c>
      <c r="F17" s="10">
        <f t="shared" si="3"/>
        <v>0</v>
      </c>
      <c r="G17" s="10">
        <f t="shared" si="4"/>
        <v>0</v>
      </c>
      <c r="I17" s="11" t="e">
        <f t="shared" si="5"/>
        <v>#DIV/0!</v>
      </c>
      <c r="J17" s="11" t="e">
        <f t="shared" si="6"/>
        <v>#DIV/0!</v>
      </c>
      <c r="K17" s="11" t="e">
        <f t="shared" si="7"/>
        <v>#DIV/0!</v>
      </c>
      <c r="P17" s="12"/>
      <c r="Q17" s="12"/>
      <c r="R17" s="12"/>
      <c r="S17" s="12"/>
      <c r="X17" s="30"/>
      <c r="Y17" s="30"/>
      <c r="Z17" s="30"/>
      <c r="AA17" s="30"/>
      <c r="AF17" s="30"/>
      <c r="AG17" s="30"/>
      <c r="AH17" s="30"/>
      <c r="AI17" s="30"/>
      <c r="AN17" s="30"/>
      <c r="AO17" s="30"/>
      <c r="AP17" s="30"/>
      <c r="AQ17" s="30"/>
      <c r="AV17" s="12"/>
      <c r="AW17" s="12"/>
      <c r="AX17" s="12"/>
      <c r="AY17" s="12"/>
    </row>
    <row r="18" spans="3:51" ht="15" customHeight="1" x14ac:dyDescent="0.2">
      <c r="C18" s="10">
        <f t="shared" si="0"/>
        <v>0</v>
      </c>
      <c r="D18" s="10">
        <f t="shared" si="1"/>
        <v>0</v>
      </c>
      <c r="E18" s="10">
        <f t="shared" si="2"/>
        <v>0</v>
      </c>
      <c r="F18" s="10">
        <f t="shared" si="3"/>
        <v>0</v>
      </c>
      <c r="G18" s="10">
        <f t="shared" si="4"/>
        <v>0</v>
      </c>
      <c r="I18" s="11" t="e">
        <f t="shared" si="5"/>
        <v>#DIV/0!</v>
      </c>
      <c r="J18" s="11" t="e">
        <f t="shared" si="6"/>
        <v>#DIV/0!</v>
      </c>
      <c r="K18" s="11" t="e">
        <f t="shared" si="7"/>
        <v>#DIV/0!</v>
      </c>
      <c r="P18" s="12"/>
      <c r="Q18" s="12"/>
      <c r="R18" s="12"/>
      <c r="S18" s="12"/>
      <c r="X18" s="30"/>
      <c r="Y18" s="30"/>
      <c r="Z18" s="30"/>
      <c r="AA18" s="30"/>
      <c r="AF18" s="30"/>
      <c r="AG18" s="30"/>
      <c r="AH18" s="30"/>
      <c r="AI18" s="30"/>
      <c r="AN18" s="30"/>
      <c r="AO18" s="30"/>
      <c r="AP18" s="30"/>
      <c r="AQ18" s="30"/>
      <c r="AV18" s="12"/>
      <c r="AW18" s="12"/>
      <c r="AX18" s="12"/>
      <c r="AY18" s="12"/>
    </row>
    <row r="19" spans="3:51" ht="15" customHeight="1" x14ac:dyDescent="0.2"/>
    <row r="20" spans="3:51" ht="15" customHeight="1" x14ac:dyDescent="0.2"/>
  </sheetData>
  <mergeCells count="11">
    <mergeCell ref="AZ1:BC1"/>
    <mergeCell ref="L1:O1"/>
    <mergeCell ref="P1:S1"/>
    <mergeCell ref="T1:W1"/>
    <mergeCell ref="X1:AA1"/>
    <mergeCell ref="AB1:AE1"/>
    <mergeCell ref="AF1:AI1"/>
    <mergeCell ref="AJ1:AM1"/>
    <mergeCell ref="AN1:AQ1"/>
    <mergeCell ref="AR1:AU1"/>
    <mergeCell ref="AV1:AY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"/>
  <sheetViews>
    <sheetView workbookViewId="0">
      <selection sqref="A1:IV65536"/>
    </sheetView>
  </sheetViews>
  <sheetFormatPr defaultRowHeight="12.75" x14ac:dyDescent="0.2"/>
  <cols>
    <col min="1" max="2" width="11.7109375" customWidth="1"/>
    <col min="9" max="11" width="9.140625" style="6"/>
    <col min="12" max="39" width="4.7109375" customWidth="1"/>
  </cols>
  <sheetData>
    <row r="1" spans="1:39" s="5" customFormat="1" ht="30" customHeight="1" x14ac:dyDescent="0.2">
      <c r="A1" s="3" t="s">
        <v>0</v>
      </c>
      <c r="B1" s="3" t="s">
        <v>1</v>
      </c>
      <c r="C1" s="5" t="s">
        <v>22</v>
      </c>
      <c r="D1" s="5" t="s">
        <v>50</v>
      </c>
      <c r="E1" s="5" t="s">
        <v>51</v>
      </c>
      <c r="F1" s="5" t="s">
        <v>21</v>
      </c>
      <c r="G1" s="5" t="s">
        <v>52</v>
      </c>
      <c r="H1" s="5" t="s">
        <v>53</v>
      </c>
      <c r="I1" s="4" t="s">
        <v>23</v>
      </c>
      <c r="J1" s="4" t="s">
        <v>54</v>
      </c>
      <c r="K1" s="4" t="s">
        <v>24</v>
      </c>
      <c r="L1" s="39" t="s">
        <v>46</v>
      </c>
      <c r="M1" s="39"/>
      <c r="N1" s="39"/>
      <c r="O1" s="38"/>
      <c r="P1" s="38" t="s">
        <v>112</v>
      </c>
      <c r="Q1" s="38"/>
      <c r="R1" s="38"/>
      <c r="S1" s="38"/>
      <c r="T1" s="38" t="s">
        <v>113</v>
      </c>
      <c r="U1" s="38"/>
      <c r="V1" s="38"/>
      <c r="W1" s="38"/>
      <c r="X1" s="38" t="s">
        <v>114</v>
      </c>
      <c r="Y1" s="38"/>
      <c r="Z1" s="38"/>
      <c r="AA1" s="38"/>
      <c r="AB1" s="38" t="s">
        <v>79</v>
      </c>
      <c r="AC1" s="38"/>
      <c r="AD1" s="38"/>
      <c r="AE1" s="38"/>
      <c r="AF1" s="38" t="s">
        <v>69</v>
      </c>
      <c r="AG1" s="38"/>
      <c r="AH1" s="38"/>
      <c r="AI1" s="38"/>
      <c r="AJ1" s="38"/>
      <c r="AK1" s="38"/>
      <c r="AL1" s="38"/>
      <c r="AM1" s="38"/>
    </row>
    <row r="2" spans="1:39" ht="15" customHeight="1" x14ac:dyDescent="0.2">
      <c r="A2" t="s">
        <v>27</v>
      </c>
      <c r="B2" t="s">
        <v>28</v>
      </c>
      <c r="C2">
        <f t="shared" ref="C2:C17" si="0">COUNT(L2, P2, T2, X2, AB2, AF2, AJ2)</f>
        <v>6</v>
      </c>
      <c r="D2">
        <f t="shared" ref="D2:D17" si="1">SUM(L2, P2, T2, X2, AB2, AF2, AJ2)</f>
        <v>20</v>
      </c>
      <c r="E2">
        <f t="shared" ref="E2:E17" si="2">SUM(M2, Q2, U2, Y2, AC2, AG2, AK2)</f>
        <v>0</v>
      </c>
      <c r="F2">
        <f t="shared" ref="F2:F17" si="3">SUM(N2, R2, V2, Z2, AD2, AH2, AL2)</f>
        <v>128</v>
      </c>
      <c r="G2">
        <f t="shared" ref="G2:G17" si="4">SUM(O2, S2, W2, AA2, AE2, AI2, AM2)</f>
        <v>10</v>
      </c>
      <c r="H2" s="22" t="s">
        <v>141</v>
      </c>
      <c r="I2" s="6">
        <f t="shared" ref="I2:I16" si="5">F2/G2</f>
        <v>12.8</v>
      </c>
      <c r="J2" s="6">
        <f t="shared" ref="J2:J16" si="6">F2/D2</f>
        <v>6.4</v>
      </c>
      <c r="K2" s="6">
        <f t="shared" ref="K2:K16" si="7">(D2*6)/G2</f>
        <v>12</v>
      </c>
      <c r="L2">
        <v>4</v>
      </c>
      <c r="M2">
        <v>0</v>
      </c>
      <c r="N2">
        <v>25</v>
      </c>
      <c r="O2">
        <v>3</v>
      </c>
      <c r="P2" s="2">
        <v>4</v>
      </c>
      <c r="Q2" s="2">
        <v>0</v>
      </c>
      <c r="R2" s="2">
        <v>43</v>
      </c>
      <c r="S2" s="2">
        <v>1</v>
      </c>
      <c r="T2" s="1">
        <v>4</v>
      </c>
      <c r="U2" s="1">
        <v>0</v>
      </c>
      <c r="V2" s="1">
        <v>21</v>
      </c>
      <c r="W2" s="1">
        <v>1</v>
      </c>
      <c r="X2" s="2">
        <v>3</v>
      </c>
      <c r="Y2" s="2">
        <v>0</v>
      </c>
      <c r="Z2" s="2">
        <v>11</v>
      </c>
      <c r="AA2" s="2">
        <v>3</v>
      </c>
      <c r="AB2" s="1">
        <v>3</v>
      </c>
      <c r="AC2" s="1">
        <v>0</v>
      </c>
      <c r="AD2" s="1">
        <v>20</v>
      </c>
      <c r="AE2" s="1">
        <v>1</v>
      </c>
      <c r="AF2" s="2">
        <v>2</v>
      </c>
      <c r="AG2" s="2">
        <v>0</v>
      </c>
      <c r="AH2" s="2">
        <v>8</v>
      </c>
      <c r="AI2" s="2">
        <v>1</v>
      </c>
    </row>
    <row r="3" spans="1:39" ht="15" customHeight="1" x14ac:dyDescent="0.2">
      <c r="A3" t="s">
        <v>9</v>
      </c>
      <c r="B3" t="s">
        <v>10</v>
      </c>
      <c r="C3">
        <f t="shared" si="0"/>
        <v>3</v>
      </c>
      <c r="D3">
        <f t="shared" si="1"/>
        <v>10.33</v>
      </c>
      <c r="E3">
        <f t="shared" si="2"/>
        <v>1</v>
      </c>
      <c r="F3">
        <f t="shared" si="3"/>
        <v>45</v>
      </c>
      <c r="G3">
        <f t="shared" si="4"/>
        <v>6</v>
      </c>
      <c r="H3" s="22" t="s">
        <v>142</v>
      </c>
      <c r="I3" s="6">
        <f t="shared" si="5"/>
        <v>7.5</v>
      </c>
      <c r="J3" s="6">
        <f t="shared" si="6"/>
        <v>4.3562439496611809</v>
      </c>
      <c r="K3" s="6">
        <f t="shared" si="7"/>
        <v>10.33</v>
      </c>
      <c r="L3">
        <v>2.33</v>
      </c>
      <c r="M3">
        <v>0</v>
      </c>
      <c r="N3">
        <v>4</v>
      </c>
      <c r="O3">
        <v>1</v>
      </c>
      <c r="P3" s="2"/>
      <c r="Q3" s="2"/>
      <c r="R3" s="2"/>
      <c r="S3" s="2"/>
      <c r="T3" s="1">
        <v>4</v>
      </c>
      <c r="U3" s="1">
        <v>0</v>
      </c>
      <c r="V3" s="1">
        <v>20</v>
      </c>
      <c r="W3" s="1">
        <v>3</v>
      </c>
      <c r="X3" s="2"/>
      <c r="Y3" s="2"/>
      <c r="Z3" s="2"/>
      <c r="AA3" s="2"/>
      <c r="AB3" s="1">
        <v>4</v>
      </c>
      <c r="AC3" s="1">
        <v>1</v>
      </c>
      <c r="AD3" s="1">
        <v>21</v>
      </c>
      <c r="AE3" s="1">
        <v>2</v>
      </c>
      <c r="AF3" s="2"/>
      <c r="AG3" s="2"/>
      <c r="AH3" s="2"/>
      <c r="AI3" s="2"/>
      <c r="AJ3" s="1"/>
      <c r="AK3" s="1"/>
      <c r="AL3" s="1"/>
      <c r="AM3" s="1"/>
    </row>
    <row r="4" spans="1:39" ht="15" customHeight="1" x14ac:dyDescent="0.2">
      <c r="A4" t="s">
        <v>2</v>
      </c>
      <c r="B4" t="s">
        <v>3</v>
      </c>
      <c r="C4">
        <f t="shared" si="0"/>
        <v>5</v>
      </c>
      <c r="D4">
        <f t="shared" si="1"/>
        <v>17</v>
      </c>
      <c r="E4">
        <f t="shared" si="2"/>
        <v>2</v>
      </c>
      <c r="F4">
        <f t="shared" si="3"/>
        <v>75</v>
      </c>
      <c r="G4">
        <f t="shared" si="4"/>
        <v>6</v>
      </c>
      <c r="H4" s="22" t="s">
        <v>131</v>
      </c>
      <c r="I4" s="6">
        <f t="shared" si="5"/>
        <v>12.5</v>
      </c>
      <c r="J4" s="6">
        <f t="shared" si="6"/>
        <v>4.4117647058823533</v>
      </c>
      <c r="K4" s="6">
        <f t="shared" si="7"/>
        <v>17</v>
      </c>
      <c r="L4">
        <v>4</v>
      </c>
      <c r="M4">
        <v>1</v>
      </c>
      <c r="N4">
        <v>11</v>
      </c>
      <c r="O4">
        <v>2</v>
      </c>
      <c r="P4" s="2"/>
      <c r="Q4" s="2"/>
      <c r="R4" s="2"/>
      <c r="S4" s="2"/>
      <c r="T4" s="1">
        <v>4</v>
      </c>
      <c r="U4" s="1">
        <v>0</v>
      </c>
      <c r="V4" s="1">
        <v>24</v>
      </c>
      <c r="W4" s="1">
        <v>1</v>
      </c>
      <c r="X4" s="2">
        <v>3</v>
      </c>
      <c r="Y4" s="2">
        <v>0</v>
      </c>
      <c r="Z4" s="2">
        <v>9</v>
      </c>
      <c r="AA4" s="2">
        <v>1</v>
      </c>
      <c r="AB4" s="1">
        <v>4</v>
      </c>
      <c r="AC4" s="1">
        <v>0</v>
      </c>
      <c r="AD4" s="1">
        <v>21</v>
      </c>
      <c r="AE4" s="1">
        <v>2</v>
      </c>
      <c r="AF4" s="2">
        <v>2</v>
      </c>
      <c r="AG4" s="2">
        <v>1</v>
      </c>
      <c r="AH4" s="2">
        <v>10</v>
      </c>
      <c r="AI4" s="2">
        <v>0</v>
      </c>
      <c r="AJ4" s="1"/>
      <c r="AK4" s="1"/>
      <c r="AL4" s="1"/>
      <c r="AM4" s="1"/>
    </row>
    <row r="5" spans="1:39" ht="15" customHeight="1" x14ac:dyDescent="0.2">
      <c r="A5" t="s">
        <v>4</v>
      </c>
      <c r="B5" t="s">
        <v>5</v>
      </c>
      <c r="C5">
        <f t="shared" si="0"/>
        <v>5</v>
      </c>
      <c r="D5">
        <f t="shared" si="1"/>
        <v>11</v>
      </c>
      <c r="E5">
        <f t="shared" si="2"/>
        <v>1</v>
      </c>
      <c r="F5">
        <f t="shared" si="3"/>
        <v>55</v>
      </c>
      <c r="G5">
        <f t="shared" si="4"/>
        <v>5</v>
      </c>
      <c r="H5" s="22" t="s">
        <v>143</v>
      </c>
      <c r="I5" s="6">
        <f t="shared" si="5"/>
        <v>11</v>
      </c>
      <c r="J5" s="6">
        <f t="shared" si="6"/>
        <v>5</v>
      </c>
      <c r="K5" s="6">
        <f t="shared" si="7"/>
        <v>13.2</v>
      </c>
      <c r="L5">
        <v>2</v>
      </c>
      <c r="M5">
        <v>1</v>
      </c>
      <c r="N5">
        <v>6</v>
      </c>
      <c r="O5">
        <v>1</v>
      </c>
      <c r="P5" s="2">
        <v>4</v>
      </c>
      <c r="Q5" s="2">
        <v>0</v>
      </c>
      <c r="R5" s="2">
        <v>22</v>
      </c>
      <c r="S5" s="2">
        <v>2</v>
      </c>
      <c r="T5" s="1">
        <v>2</v>
      </c>
      <c r="U5" s="1">
        <v>0</v>
      </c>
      <c r="V5" s="1">
        <v>13</v>
      </c>
      <c r="W5" s="1">
        <v>1</v>
      </c>
      <c r="X5" s="2">
        <v>2</v>
      </c>
      <c r="Y5" s="2">
        <v>0</v>
      </c>
      <c r="Z5" s="2">
        <v>7</v>
      </c>
      <c r="AA5" s="2">
        <v>1</v>
      </c>
      <c r="AB5" s="1">
        <v>1</v>
      </c>
      <c r="AC5" s="1">
        <v>0</v>
      </c>
      <c r="AD5" s="1">
        <v>7</v>
      </c>
      <c r="AE5" s="1">
        <v>0</v>
      </c>
      <c r="AF5" s="2"/>
      <c r="AG5" s="2"/>
      <c r="AH5" s="2"/>
      <c r="AI5" s="2"/>
      <c r="AJ5" s="1"/>
      <c r="AK5" s="1"/>
      <c r="AL5" s="1"/>
      <c r="AM5" s="1"/>
    </row>
    <row r="6" spans="1:39" ht="15" customHeight="1" x14ac:dyDescent="0.2">
      <c r="A6" t="s">
        <v>110</v>
      </c>
      <c r="B6" s="14" t="s">
        <v>111</v>
      </c>
      <c r="C6">
        <f t="shared" si="0"/>
        <v>4</v>
      </c>
      <c r="D6">
        <f t="shared" si="1"/>
        <v>13</v>
      </c>
      <c r="E6">
        <f t="shared" si="2"/>
        <v>0</v>
      </c>
      <c r="F6">
        <f t="shared" si="3"/>
        <v>67</v>
      </c>
      <c r="G6">
        <f t="shared" si="4"/>
        <v>5</v>
      </c>
      <c r="H6" s="22" t="s">
        <v>144</v>
      </c>
      <c r="I6" s="6">
        <f t="shared" si="5"/>
        <v>13.4</v>
      </c>
      <c r="J6" s="6">
        <f t="shared" si="6"/>
        <v>5.1538461538461542</v>
      </c>
      <c r="K6" s="6">
        <f t="shared" si="7"/>
        <v>15.6</v>
      </c>
      <c r="L6">
        <v>4</v>
      </c>
      <c r="M6">
        <v>0</v>
      </c>
      <c r="N6">
        <v>19</v>
      </c>
      <c r="O6">
        <v>2</v>
      </c>
      <c r="P6" s="2">
        <v>4</v>
      </c>
      <c r="Q6" s="2">
        <v>0</v>
      </c>
      <c r="R6" s="2">
        <v>23</v>
      </c>
      <c r="S6" s="2">
        <v>0</v>
      </c>
      <c r="T6" s="1">
        <v>4</v>
      </c>
      <c r="U6" s="1">
        <v>0</v>
      </c>
      <c r="V6" s="1">
        <v>21</v>
      </c>
      <c r="W6" s="1">
        <v>2</v>
      </c>
      <c r="X6" s="2">
        <v>1</v>
      </c>
      <c r="Y6" s="2">
        <v>0</v>
      </c>
      <c r="Z6" s="2">
        <v>4</v>
      </c>
      <c r="AA6" s="2">
        <v>1</v>
      </c>
      <c r="AB6" s="1"/>
      <c r="AC6" s="1"/>
      <c r="AD6" s="1"/>
      <c r="AE6" s="1"/>
      <c r="AF6" s="2"/>
      <c r="AG6" s="2"/>
      <c r="AH6" s="2"/>
      <c r="AI6" s="2"/>
    </row>
    <row r="7" spans="1:39" ht="15" customHeight="1" x14ac:dyDescent="0.2">
      <c r="A7" t="s">
        <v>13</v>
      </c>
      <c r="B7" t="s">
        <v>14</v>
      </c>
      <c r="C7">
        <f t="shared" si="0"/>
        <v>3</v>
      </c>
      <c r="D7">
        <f t="shared" si="1"/>
        <v>7</v>
      </c>
      <c r="E7">
        <f t="shared" si="2"/>
        <v>0</v>
      </c>
      <c r="F7">
        <f t="shared" si="3"/>
        <v>36</v>
      </c>
      <c r="G7">
        <f t="shared" si="4"/>
        <v>4</v>
      </c>
      <c r="H7" s="22" t="s">
        <v>140</v>
      </c>
      <c r="I7" s="6">
        <f t="shared" si="5"/>
        <v>9</v>
      </c>
      <c r="J7" s="6">
        <f t="shared" si="6"/>
        <v>5.1428571428571432</v>
      </c>
      <c r="K7" s="6">
        <f t="shared" si="7"/>
        <v>10.5</v>
      </c>
      <c r="L7">
        <v>2</v>
      </c>
      <c r="M7">
        <v>0</v>
      </c>
      <c r="N7">
        <v>11</v>
      </c>
      <c r="O7">
        <v>0</v>
      </c>
      <c r="P7" s="2"/>
      <c r="Q7" s="2"/>
      <c r="R7" s="2"/>
      <c r="S7" s="2"/>
      <c r="X7" s="2">
        <v>4</v>
      </c>
      <c r="Y7" s="2">
        <v>0</v>
      </c>
      <c r="Z7" s="2">
        <v>15</v>
      </c>
      <c r="AA7" s="2">
        <v>3</v>
      </c>
      <c r="AB7" s="1">
        <v>1</v>
      </c>
      <c r="AC7" s="1">
        <v>0</v>
      </c>
      <c r="AD7" s="1">
        <v>10</v>
      </c>
      <c r="AE7" s="1">
        <v>1</v>
      </c>
      <c r="AF7" s="2"/>
      <c r="AG7" s="2"/>
      <c r="AH7" s="2"/>
      <c r="AI7" s="2"/>
    </row>
    <row r="8" spans="1:39" ht="15" customHeight="1" x14ac:dyDescent="0.2">
      <c r="A8" t="s">
        <v>117</v>
      </c>
      <c r="B8" t="s">
        <v>118</v>
      </c>
      <c r="C8">
        <f t="shared" si="0"/>
        <v>1</v>
      </c>
      <c r="D8">
        <f t="shared" si="1"/>
        <v>2</v>
      </c>
      <c r="E8">
        <f t="shared" si="2"/>
        <v>0</v>
      </c>
      <c r="F8">
        <f t="shared" si="3"/>
        <v>6</v>
      </c>
      <c r="G8">
        <f t="shared" si="4"/>
        <v>2</v>
      </c>
      <c r="H8" s="22" t="s">
        <v>125</v>
      </c>
      <c r="I8" s="6">
        <f t="shared" si="5"/>
        <v>3</v>
      </c>
      <c r="J8" s="6">
        <f t="shared" si="6"/>
        <v>3</v>
      </c>
      <c r="K8" s="6">
        <f t="shared" si="7"/>
        <v>6</v>
      </c>
      <c r="P8" s="2"/>
      <c r="Q8" s="2"/>
      <c r="R8" s="2"/>
      <c r="S8" s="2"/>
      <c r="X8" s="2"/>
      <c r="Y8" s="2"/>
      <c r="Z8" s="2"/>
      <c r="AA8" s="2"/>
      <c r="AF8" s="2">
        <v>2</v>
      </c>
      <c r="AG8" s="2">
        <v>0</v>
      </c>
      <c r="AH8" s="2">
        <v>6</v>
      </c>
      <c r="AI8" s="2">
        <v>2</v>
      </c>
    </row>
    <row r="9" spans="1:39" ht="15" customHeight="1" x14ac:dyDescent="0.2">
      <c r="A9" t="s">
        <v>115</v>
      </c>
      <c r="B9" t="s">
        <v>116</v>
      </c>
      <c r="C9">
        <f t="shared" si="0"/>
        <v>1</v>
      </c>
      <c r="D9">
        <f t="shared" si="1"/>
        <v>2</v>
      </c>
      <c r="E9">
        <f t="shared" si="2"/>
        <v>0</v>
      </c>
      <c r="F9">
        <f t="shared" si="3"/>
        <v>7</v>
      </c>
      <c r="G9">
        <f t="shared" si="4"/>
        <v>2</v>
      </c>
      <c r="H9" s="22" t="s">
        <v>134</v>
      </c>
      <c r="I9" s="6">
        <f t="shared" si="5"/>
        <v>3.5</v>
      </c>
      <c r="J9" s="6">
        <f t="shared" si="6"/>
        <v>3.5</v>
      </c>
      <c r="K9" s="6">
        <f t="shared" si="7"/>
        <v>6</v>
      </c>
      <c r="P9" s="2"/>
      <c r="Q9" s="2"/>
      <c r="R9" s="2"/>
      <c r="S9" s="2"/>
      <c r="T9" s="1"/>
      <c r="U9" s="1"/>
      <c r="V9" s="1"/>
      <c r="W9" s="1"/>
      <c r="X9" s="2"/>
      <c r="Y9" s="2"/>
      <c r="Z9" s="2"/>
      <c r="AA9" s="2"/>
      <c r="AF9" s="2">
        <v>2</v>
      </c>
      <c r="AG9" s="2">
        <v>0</v>
      </c>
      <c r="AH9" s="2">
        <v>7</v>
      </c>
      <c r="AI9" s="2">
        <v>2</v>
      </c>
    </row>
    <row r="10" spans="1:39" ht="15" customHeight="1" x14ac:dyDescent="0.2">
      <c r="A10" t="s">
        <v>17</v>
      </c>
      <c r="B10" t="s">
        <v>18</v>
      </c>
      <c r="C10">
        <f t="shared" si="0"/>
        <v>3</v>
      </c>
      <c r="D10">
        <f t="shared" si="1"/>
        <v>8</v>
      </c>
      <c r="E10">
        <f t="shared" si="2"/>
        <v>0</v>
      </c>
      <c r="F10">
        <f t="shared" si="3"/>
        <v>53</v>
      </c>
      <c r="G10">
        <f t="shared" si="4"/>
        <v>2</v>
      </c>
      <c r="H10" s="22" t="s">
        <v>145</v>
      </c>
      <c r="I10" s="6">
        <f t="shared" si="5"/>
        <v>26.5</v>
      </c>
      <c r="J10" s="6">
        <f t="shared" si="6"/>
        <v>6.625</v>
      </c>
      <c r="K10" s="6">
        <f t="shared" si="7"/>
        <v>24</v>
      </c>
      <c r="P10" s="2">
        <v>3</v>
      </c>
      <c r="Q10" s="2">
        <v>0</v>
      </c>
      <c r="R10" s="2">
        <v>36</v>
      </c>
      <c r="S10" s="2">
        <v>0</v>
      </c>
      <c r="T10" s="1">
        <v>2</v>
      </c>
      <c r="U10" s="1">
        <v>0</v>
      </c>
      <c r="V10" s="1">
        <v>11</v>
      </c>
      <c r="W10" s="1">
        <v>1</v>
      </c>
      <c r="X10" s="2"/>
      <c r="Y10" s="2"/>
      <c r="Z10" s="2"/>
      <c r="AA10" s="2"/>
      <c r="AF10" s="2">
        <v>3</v>
      </c>
      <c r="AG10" s="2">
        <v>0</v>
      </c>
      <c r="AH10" s="2">
        <v>6</v>
      </c>
      <c r="AI10" s="2">
        <v>1</v>
      </c>
    </row>
    <row r="11" spans="1:39" ht="15" customHeight="1" x14ac:dyDescent="0.2">
      <c r="A11" t="s">
        <v>6</v>
      </c>
      <c r="B11" t="s">
        <v>8</v>
      </c>
      <c r="C11">
        <f t="shared" si="0"/>
        <v>4</v>
      </c>
      <c r="D11">
        <f t="shared" si="1"/>
        <v>10</v>
      </c>
      <c r="E11">
        <f t="shared" si="2"/>
        <v>0</v>
      </c>
      <c r="F11">
        <f t="shared" si="3"/>
        <v>64</v>
      </c>
      <c r="G11">
        <f t="shared" si="4"/>
        <v>2</v>
      </c>
      <c r="H11" s="22" t="s">
        <v>146</v>
      </c>
      <c r="I11" s="6">
        <f t="shared" si="5"/>
        <v>32</v>
      </c>
      <c r="J11" s="6">
        <f t="shared" si="6"/>
        <v>6.4</v>
      </c>
      <c r="K11" s="6">
        <f t="shared" si="7"/>
        <v>30</v>
      </c>
      <c r="L11">
        <v>1</v>
      </c>
      <c r="M11">
        <v>0</v>
      </c>
      <c r="N11">
        <v>10</v>
      </c>
      <c r="O11">
        <v>1</v>
      </c>
      <c r="P11" s="2"/>
      <c r="Q11" s="2"/>
      <c r="R11" s="2"/>
      <c r="S11" s="2"/>
      <c r="X11" s="2">
        <v>4</v>
      </c>
      <c r="Y11" s="2">
        <v>0</v>
      </c>
      <c r="Z11" s="2">
        <v>18</v>
      </c>
      <c r="AA11" s="2">
        <v>1</v>
      </c>
      <c r="AB11" s="1">
        <v>2</v>
      </c>
      <c r="AC11" s="1">
        <v>0</v>
      </c>
      <c r="AD11" s="1">
        <v>12</v>
      </c>
      <c r="AE11" s="1">
        <v>0</v>
      </c>
      <c r="AF11" s="2">
        <v>3</v>
      </c>
      <c r="AG11" s="2">
        <v>0</v>
      </c>
      <c r="AH11" s="2">
        <v>24</v>
      </c>
      <c r="AI11" s="2">
        <v>0</v>
      </c>
    </row>
    <row r="12" spans="1:39" ht="15" customHeight="1" x14ac:dyDescent="0.2">
      <c r="A12" t="s">
        <v>57</v>
      </c>
      <c r="B12" t="s">
        <v>58</v>
      </c>
      <c r="C12">
        <f t="shared" si="0"/>
        <v>3</v>
      </c>
      <c r="D12">
        <f t="shared" si="1"/>
        <v>7</v>
      </c>
      <c r="E12">
        <f t="shared" si="2"/>
        <v>0</v>
      </c>
      <c r="F12">
        <f t="shared" si="3"/>
        <v>36</v>
      </c>
      <c r="G12">
        <f t="shared" si="4"/>
        <v>1</v>
      </c>
      <c r="H12" s="22" t="s">
        <v>145</v>
      </c>
      <c r="I12" s="6">
        <f t="shared" si="5"/>
        <v>36</v>
      </c>
      <c r="J12" s="6">
        <f t="shared" si="6"/>
        <v>5.1428571428571432</v>
      </c>
      <c r="K12" s="6">
        <f t="shared" si="7"/>
        <v>42</v>
      </c>
      <c r="P12" s="2">
        <v>2</v>
      </c>
      <c r="Q12" s="2">
        <v>0</v>
      </c>
      <c r="R12" s="2">
        <v>21</v>
      </c>
      <c r="S12" s="2">
        <v>0</v>
      </c>
      <c r="X12" s="2"/>
      <c r="Y12" s="2"/>
      <c r="Z12" s="2"/>
      <c r="AA12" s="2"/>
      <c r="AB12">
        <v>3</v>
      </c>
      <c r="AC12">
        <v>0</v>
      </c>
      <c r="AD12">
        <v>6</v>
      </c>
      <c r="AE12">
        <v>1</v>
      </c>
      <c r="AF12" s="2">
        <v>2</v>
      </c>
      <c r="AG12" s="2">
        <v>0</v>
      </c>
      <c r="AH12" s="2">
        <v>9</v>
      </c>
      <c r="AI12" s="2">
        <v>0</v>
      </c>
    </row>
    <row r="13" spans="1:39" ht="15" customHeight="1" x14ac:dyDescent="0.2">
      <c r="A13" t="s">
        <v>15</v>
      </c>
      <c r="B13" t="s">
        <v>16</v>
      </c>
      <c r="C13">
        <f t="shared" si="0"/>
        <v>2</v>
      </c>
      <c r="D13">
        <f t="shared" si="1"/>
        <v>4</v>
      </c>
      <c r="E13">
        <f t="shared" si="2"/>
        <v>0</v>
      </c>
      <c r="F13">
        <f t="shared" si="3"/>
        <v>9</v>
      </c>
      <c r="G13">
        <f t="shared" si="4"/>
        <v>0</v>
      </c>
      <c r="H13" s="25"/>
      <c r="I13" s="6" t="e">
        <f t="shared" si="5"/>
        <v>#DIV/0!</v>
      </c>
      <c r="J13" s="6">
        <f t="shared" si="6"/>
        <v>2.25</v>
      </c>
      <c r="K13" s="6" t="e">
        <f t="shared" si="7"/>
        <v>#DIV/0!</v>
      </c>
      <c r="P13" s="2"/>
      <c r="Q13" s="2"/>
      <c r="R13" s="2"/>
      <c r="S13" s="2"/>
      <c r="X13" s="2">
        <v>2</v>
      </c>
      <c r="Y13" s="2">
        <v>0</v>
      </c>
      <c r="Z13" s="2">
        <v>3</v>
      </c>
      <c r="AA13" s="2">
        <v>0</v>
      </c>
      <c r="AF13" s="2">
        <v>2</v>
      </c>
      <c r="AG13" s="2">
        <v>0</v>
      </c>
      <c r="AH13" s="2">
        <v>6</v>
      </c>
      <c r="AI13" s="2">
        <v>0</v>
      </c>
    </row>
    <row r="14" spans="1:39" ht="15" customHeight="1" x14ac:dyDescent="0.2">
      <c r="A14" t="s">
        <v>19</v>
      </c>
      <c r="B14" t="s">
        <v>20</v>
      </c>
      <c r="C14">
        <f t="shared" si="0"/>
        <v>1</v>
      </c>
      <c r="D14">
        <f t="shared" si="1"/>
        <v>1</v>
      </c>
      <c r="E14">
        <f t="shared" si="2"/>
        <v>0</v>
      </c>
      <c r="F14">
        <f t="shared" si="3"/>
        <v>9</v>
      </c>
      <c r="G14">
        <f t="shared" si="4"/>
        <v>0</v>
      </c>
      <c r="H14" s="25"/>
      <c r="I14" s="6" t="e">
        <f t="shared" si="5"/>
        <v>#DIV/0!</v>
      </c>
      <c r="J14" s="6">
        <f t="shared" si="6"/>
        <v>9</v>
      </c>
      <c r="K14" s="6" t="e">
        <f t="shared" si="7"/>
        <v>#DIV/0!</v>
      </c>
      <c r="P14" s="2"/>
      <c r="Q14" s="2"/>
      <c r="R14" s="2"/>
      <c r="S14" s="2"/>
      <c r="X14" s="2"/>
      <c r="Y14" s="2"/>
      <c r="Z14" s="2"/>
      <c r="AA14" s="2"/>
      <c r="AB14">
        <v>1</v>
      </c>
      <c r="AC14">
        <v>0</v>
      </c>
      <c r="AD14">
        <v>9</v>
      </c>
      <c r="AE14">
        <v>0</v>
      </c>
      <c r="AF14" s="2"/>
      <c r="AG14" s="2"/>
      <c r="AH14" s="2"/>
      <c r="AI14" s="2"/>
    </row>
    <row r="15" spans="1:39" ht="15" customHeight="1" x14ac:dyDescent="0.2">
      <c r="A15" t="s">
        <v>40</v>
      </c>
      <c r="B15" t="s">
        <v>41</v>
      </c>
      <c r="C15">
        <f t="shared" si="0"/>
        <v>1</v>
      </c>
      <c r="D15">
        <f t="shared" si="1"/>
        <v>3</v>
      </c>
      <c r="E15">
        <f t="shared" si="2"/>
        <v>0</v>
      </c>
      <c r="F15">
        <f t="shared" si="3"/>
        <v>34</v>
      </c>
      <c r="G15">
        <f t="shared" si="4"/>
        <v>0</v>
      </c>
      <c r="H15" s="25"/>
      <c r="I15" s="6" t="e">
        <f t="shared" si="5"/>
        <v>#DIV/0!</v>
      </c>
      <c r="J15" s="6">
        <f t="shared" si="6"/>
        <v>11.333333333333334</v>
      </c>
      <c r="K15" s="6" t="e">
        <f t="shared" si="7"/>
        <v>#DIV/0!</v>
      </c>
      <c r="P15" s="2">
        <v>3</v>
      </c>
      <c r="Q15" s="2">
        <v>0</v>
      </c>
      <c r="R15" s="2">
        <v>34</v>
      </c>
      <c r="S15" s="2">
        <v>0</v>
      </c>
      <c r="X15" s="2"/>
      <c r="Y15" s="2"/>
      <c r="Z15" s="2"/>
      <c r="AA15" s="2"/>
      <c r="AF15" s="2"/>
      <c r="AG15" s="2"/>
      <c r="AH15" s="2"/>
      <c r="AI15" s="2"/>
      <c r="AJ15" s="1"/>
      <c r="AK15" s="1"/>
      <c r="AL15" s="1"/>
      <c r="AM15" s="1"/>
    </row>
    <row r="16" spans="1:39" ht="15" customHeight="1" x14ac:dyDescent="0.2">
      <c r="A16" t="s">
        <v>6</v>
      </c>
      <c r="B16" t="s">
        <v>7</v>
      </c>
      <c r="C16">
        <f t="shared" si="0"/>
        <v>1</v>
      </c>
      <c r="D16">
        <f t="shared" si="1"/>
        <v>2</v>
      </c>
      <c r="E16">
        <f t="shared" si="2"/>
        <v>0</v>
      </c>
      <c r="F16">
        <f t="shared" si="3"/>
        <v>23</v>
      </c>
      <c r="G16">
        <f t="shared" si="4"/>
        <v>0</v>
      </c>
      <c r="H16" s="25"/>
      <c r="I16" s="6" t="e">
        <f t="shared" si="5"/>
        <v>#DIV/0!</v>
      </c>
      <c r="J16" s="6">
        <f t="shared" si="6"/>
        <v>11.5</v>
      </c>
      <c r="K16" s="6" t="e">
        <f t="shared" si="7"/>
        <v>#DIV/0!</v>
      </c>
      <c r="P16" s="2"/>
      <c r="Q16" s="2"/>
      <c r="R16" s="2"/>
      <c r="S16" s="2"/>
      <c r="X16" s="2"/>
      <c r="Y16" s="2"/>
      <c r="Z16" s="2"/>
      <c r="AA16" s="2"/>
      <c r="AB16" s="1"/>
      <c r="AC16" s="1"/>
      <c r="AD16" s="1"/>
      <c r="AE16" s="1"/>
      <c r="AF16" s="2">
        <v>2</v>
      </c>
      <c r="AG16" s="2">
        <v>0</v>
      </c>
      <c r="AH16" s="2">
        <v>23</v>
      </c>
      <c r="AI16" s="2">
        <v>0</v>
      </c>
    </row>
    <row r="17" spans="1:35" ht="15" customHeight="1" x14ac:dyDescent="0.2">
      <c r="A17" t="s">
        <v>11</v>
      </c>
      <c r="B17" t="s">
        <v>12</v>
      </c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4"/>
        <v>0</v>
      </c>
      <c r="H17" s="25"/>
      <c r="P17" s="2"/>
      <c r="Q17" s="2"/>
      <c r="R17" s="2"/>
      <c r="S17" s="2"/>
      <c r="X17" s="2"/>
      <c r="Y17" s="2"/>
      <c r="Z17" s="2"/>
      <c r="AA17" s="2"/>
      <c r="AF17" s="2"/>
      <c r="AG17" s="2"/>
      <c r="AH17" s="2"/>
      <c r="AI17" s="2"/>
    </row>
    <row r="18" spans="1:35" ht="15" customHeight="1" x14ac:dyDescent="0.2">
      <c r="A18" t="s">
        <v>83</v>
      </c>
      <c r="B18" t="s">
        <v>84</v>
      </c>
      <c r="C18">
        <v>0</v>
      </c>
      <c r="D18">
        <v>0</v>
      </c>
      <c r="E18">
        <v>0</v>
      </c>
      <c r="F18">
        <v>0</v>
      </c>
      <c r="G18">
        <v>0</v>
      </c>
      <c r="H18" s="25"/>
      <c r="P18" s="2"/>
      <c r="Q18" s="2"/>
      <c r="R18" s="2"/>
      <c r="S18" s="2"/>
      <c r="X18" s="2"/>
      <c r="Y18" s="2"/>
      <c r="Z18" s="2"/>
      <c r="AA18" s="2"/>
      <c r="AF18" s="2"/>
      <c r="AG18" s="2"/>
      <c r="AH18" s="2"/>
      <c r="AI18" s="2"/>
    </row>
    <row r="19" spans="1:35" ht="15" customHeight="1" x14ac:dyDescent="0.2">
      <c r="A19" t="s">
        <v>57</v>
      </c>
      <c r="B19" t="s">
        <v>74</v>
      </c>
      <c r="C19">
        <v>0</v>
      </c>
      <c r="D19">
        <v>0</v>
      </c>
      <c r="E19">
        <v>0</v>
      </c>
      <c r="F19">
        <v>0</v>
      </c>
      <c r="G19">
        <v>0</v>
      </c>
      <c r="H19" s="25"/>
      <c r="P19" s="2"/>
      <c r="Q19" s="2"/>
      <c r="R19" s="2"/>
      <c r="S19" s="2"/>
      <c r="X19" s="2"/>
      <c r="Y19" s="2"/>
      <c r="Z19" s="2"/>
      <c r="AA19" s="2"/>
      <c r="AF19" s="2"/>
      <c r="AG19" s="2"/>
      <c r="AH19" s="2"/>
      <c r="AI19" s="2"/>
    </row>
    <row r="20" spans="1:35" ht="15" customHeight="1" x14ac:dyDescent="0.2">
      <c r="A20" t="s">
        <v>55</v>
      </c>
      <c r="B20" t="s">
        <v>56</v>
      </c>
      <c r="C20">
        <v>0</v>
      </c>
      <c r="D20">
        <v>0</v>
      </c>
      <c r="E20">
        <v>0</v>
      </c>
      <c r="F20">
        <v>0</v>
      </c>
      <c r="G20">
        <v>0</v>
      </c>
      <c r="H20" s="25"/>
      <c r="P20" s="2"/>
      <c r="Q20" s="2"/>
      <c r="R20" s="2"/>
      <c r="S20" s="2"/>
      <c r="X20" s="2"/>
      <c r="Y20" s="2"/>
      <c r="Z20" s="2"/>
      <c r="AA20" s="2"/>
      <c r="AF20" s="2"/>
      <c r="AG20" s="2"/>
      <c r="AH20" s="2"/>
      <c r="AI20" s="2"/>
    </row>
  </sheetData>
  <mergeCells count="7">
    <mergeCell ref="AB1:AE1"/>
    <mergeCell ref="AF1:AI1"/>
    <mergeCell ref="AJ1:AM1"/>
    <mergeCell ref="L1:O1"/>
    <mergeCell ref="P1:S1"/>
    <mergeCell ref="T1:W1"/>
    <mergeCell ref="X1:AA1"/>
  </mergeCells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A27" sqref="A27"/>
    </sheetView>
  </sheetViews>
  <sheetFormatPr defaultRowHeight="12.75" x14ac:dyDescent="0.2"/>
  <cols>
    <col min="1" max="2" width="11.7109375" customWidth="1"/>
    <col min="9" max="11" width="9.140625" style="6"/>
    <col min="12" max="39" width="4.7109375" customWidth="1"/>
  </cols>
  <sheetData>
    <row r="1" spans="1:39" s="5" customFormat="1" ht="30" customHeight="1" x14ac:dyDescent="0.2">
      <c r="A1" s="3" t="s">
        <v>0</v>
      </c>
      <c r="B1" s="3" t="s">
        <v>1</v>
      </c>
      <c r="C1" s="5" t="s">
        <v>22</v>
      </c>
      <c r="D1" s="5" t="s">
        <v>50</v>
      </c>
      <c r="E1" s="5" t="s">
        <v>51</v>
      </c>
      <c r="F1" s="5" t="s">
        <v>21</v>
      </c>
      <c r="G1" s="5" t="s">
        <v>52</v>
      </c>
      <c r="H1" s="5" t="s">
        <v>53</v>
      </c>
      <c r="I1" s="4" t="s">
        <v>23</v>
      </c>
      <c r="J1" s="4" t="s">
        <v>54</v>
      </c>
      <c r="K1" s="4" t="s">
        <v>24</v>
      </c>
      <c r="L1" s="39" t="s">
        <v>31</v>
      </c>
      <c r="M1" s="39"/>
      <c r="N1" s="39"/>
      <c r="O1" s="38"/>
      <c r="P1" s="38" t="s">
        <v>32</v>
      </c>
      <c r="Q1" s="38"/>
      <c r="R1" s="38"/>
      <c r="S1" s="38"/>
      <c r="T1" s="38" t="s">
        <v>33</v>
      </c>
      <c r="U1" s="38"/>
      <c r="V1" s="38"/>
      <c r="W1" s="38"/>
      <c r="X1" s="38" t="s">
        <v>35</v>
      </c>
      <c r="Y1" s="38"/>
      <c r="Z1" s="38"/>
      <c r="AA1" s="38"/>
      <c r="AB1" s="38" t="s">
        <v>36</v>
      </c>
      <c r="AC1" s="38"/>
      <c r="AD1" s="38"/>
      <c r="AE1" s="38"/>
      <c r="AF1" s="38" t="s">
        <v>39</v>
      </c>
      <c r="AG1" s="38"/>
      <c r="AH1" s="38"/>
      <c r="AI1" s="38"/>
      <c r="AJ1" s="38" t="s">
        <v>46</v>
      </c>
      <c r="AK1" s="38"/>
      <c r="AL1" s="38"/>
      <c r="AM1" s="38"/>
    </row>
    <row r="2" spans="1:39" ht="15" customHeight="1" x14ac:dyDescent="0.2">
      <c r="A2" t="s">
        <v>2</v>
      </c>
      <c r="B2" t="s">
        <v>3</v>
      </c>
      <c r="C2">
        <f t="shared" ref="C2:C19" si="0">COUNT(L2, P2, T2, X2, AB2, AF2, AJ2)</f>
        <v>7</v>
      </c>
      <c r="D2">
        <f t="shared" ref="D2:D19" si="1">SUM(L2, P2, T2, X2, AB2, AF2, AJ2)</f>
        <v>24</v>
      </c>
      <c r="E2">
        <f t="shared" ref="E2:E19" si="2">SUM(M2, Q2, U2, Y2, AC2, AG2, AK2)</f>
        <v>0</v>
      </c>
      <c r="F2">
        <f t="shared" ref="F2:F19" si="3">SUM(N2, R2, V2, Z2, AD2, AH2, AL2)</f>
        <v>128</v>
      </c>
      <c r="G2">
        <f t="shared" ref="G2:G19" si="4">SUM(O2, S2, W2, AA2, AE2, AI2, AM2)</f>
        <v>10</v>
      </c>
      <c r="H2" s="27" t="s">
        <v>156</v>
      </c>
      <c r="I2" s="6">
        <f t="shared" ref="I2:I19" si="5">F2/G2</f>
        <v>12.8</v>
      </c>
      <c r="J2" s="6">
        <f t="shared" ref="J2:J19" si="6">F2/D2</f>
        <v>5.333333333333333</v>
      </c>
      <c r="K2" s="6">
        <f t="shared" ref="K2:K19" si="7">(D2*6)/G2</f>
        <v>14.4</v>
      </c>
      <c r="L2">
        <v>2</v>
      </c>
      <c r="M2">
        <v>0</v>
      </c>
      <c r="N2">
        <v>5</v>
      </c>
      <c r="O2">
        <v>0</v>
      </c>
      <c r="P2" s="2">
        <v>4</v>
      </c>
      <c r="Q2" s="2">
        <v>0</v>
      </c>
      <c r="R2" s="2">
        <v>31</v>
      </c>
      <c r="S2" s="2">
        <v>1</v>
      </c>
      <c r="T2" s="1">
        <v>4</v>
      </c>
      <c r="U2" s="1">
        <v>0</v>
      </c>
      <c r="V2" s="1">
        <v>24</v>
      </c>
      <c r="W2" s="1">
        <v>2</v>
      </c>
      <c r="X2" s="2">
        <v>3</v>
      </c>
      <c r="Y2" s="2">
        <v>0</v>
      </c>
      <c r="Z2" s="2">
        <v>9</v>
      </c>
      <c r="AA2" s="2">
        <v>3</v>
      </c>
      <c r="AB2" s="1">
        <v>4</v>
      </c>
      <c r="AC2" s="1">
        <v>0</v>
      </c>
      <c r="AD2" s="1">
        <v>24</v>
      </c>
      <c r="AE2" s="1">
        <v>3</v>
      </c>
      <c r="AF2" s="2">
        <v>3</v>
      </c>
      <c r="AG2" s="2">
        <v>0</v>
      </c>
      <c r="AH2" s="2">
        <v>17</v>
      </c>
      <c r="AI2" s="2">
        <v>0</v>
      </c>
      <c r="AJ2" s="1">
        <v>4</v>
      </c>
      <c r="AK2" s="1">
        <v>0</v>
      </c>
      <c r="AL2" s="1">
        <v>18</v>
      </c>
      <c r="AM2" s="1">
        <v>1</v>
      </c>
    </row>
    <row r="3" spans="1:39" ht="15" customHeight="1" x14ac:dyDescent="0.2">
      <c r="A3" t="s">
        <v>9</v>
      </c>
      <c r="B3" t="s">
        <v>10</v>
      </c>
      <c r="C3">
        <f t="shared" si="0"/>
        <v>7</v>
      </c>
      <c r="D3">
        <f t="shared" si="1"/>
        <v>25</v>
      </c>
      <c r="E3">
        <f t="shared" si="2"/>
        <v>0</v>
      </c>
      <c r="F3">
        <f t="shared" si="3"/>
        <v>165</v>
      </c>
      <c r="G3">
        <f t="shared" si="4"/>
        <v>9</v>
      </c>
      <c r="H3" s="27" t="s">
        <v>157</v>
      </c>
      <c r="I3" s="6">
        <f t="shared" si="5"/>
        <v>18.333333333333332</v>
      </c>
      <c r="J3" s="6">
        <f t="shared" si="6"/>
        <v>6.6</v>
      </c>
      <c r="K3" s="6">
        <f t="shared" si="7"/>
        <v>16.666666666666668</v>
      </c>
      <c r="L3">
        <v>2</v>
      </c>
      <c r="M3">
        <v>0</v>
      </c>
      <c r="N3">
        <v>12</v>
      </c>
      <c r="O3">
        <v>1</v>
      </c>
      <c r="P3" s="2">
        <v>4</v>
      </c>
      <c r="Q3" s="2">
        <v>0</v>
      </c>
      <c r="R3" s="2">
        <v>27</v>
      </c>
      <c r="S3" s="2">
        <v>2</v>
      </c>
      <c r="T3" s="1">
        <v>4</v>
      </c>
      <c r="U3" s="1">
        <v>0</v>
      </c>
      <c r="V3" s="1">
        <v>27</v>
      </c>
      <c r="W3" s="1">
        <v>0</v>
      </c>
      <c r="X3" s="2">
        <v>3</v>
      </c>
      <c r="Y3" s="2">
        <v>0</v>
      </c>
      <c r="Z3" s="2">
        <v>20</v>
      </c>
      <c r="AA3" s="2">
        <v>1</v>
      </c>
      <c r="AB3" s="1">
        <v>4</v>
      </c>
      <c r="AC3" s="1">
        <v>0</v>
      </c>
      <c r="AD3" s="1">
        <v>26</v>
      </c>
      <c r="AE3" s="1">
        <v>2</v>
      </c>
      <c r="AF3" s="2">
        <v>4</v>
      </c>
      <c r="AG3" s="2">
        <v>0</v>
      </c>
      <c r="AH3" s="2">
        <v>19</v>
      </c>
      <c r="AI3" s="2">
        <v>3</v>
      </c>
      <c r="AJ3" s="1">
        <v>4</v>
      </c>
      <c r="AK3" s="1">
        <v>0</v>
      </c>
      <c r="AL3" s="1">
        <v>34</v>
      </c>
      <c r="AM3" s="1">
        <v>0</v>
      </c>
    </row>
    <row r="4" spans="1:39" ht="15" customHeight="1" x14ac:dyDescent="0.2">
      <c r="A4" t="s">
        <v>17</v>
      </c>
      <c r="B4" t="s">
        <v>18</v>
      </c>
      <c r="C4">
        <f t="shared" si="0"/>
        <v>5</v>
      </c>
      <c r="D4">
        <f t="shared" si="1"/>
        <v>15</v>
      </c>
      <c r="E4">
        <f t="shared" si="2"/>
        <v>0</v>
      </c>
      <c r="F4">
        <f t="shared" si="3"/>
        <v>106</v>
      </c>
      <c r="G4">
        <f t="shared" si="4"/>
        <v>5</v>
      </c>
      <c r="H4" s="27" t="s">
        <v>158</v>
      </c>
      <c r="I4" s="6">
        <f t="shared" si="5"/>
        <v>21.2</v>
      </c>
      <c r="J4" s="6">
        <f t="shared" si="6"/>
        <v>7.0666666666666664</v>
      </c>
      <c r="K4" s="6">
        <f t="shared" si="7"/>
        <v>18</v>
      </c>
      <c r="L4">
        <v>2</v>
      </c>
      <c r="M4">
        <v>0</v>
      </c>
      <c r="N4">
        <v>4</v>
      </c>
      <c r="O4">
        <v>0</v>
      </c>
      <c r="P4" s="2">
        <v>4</v>
      </c>
      <c r="Q4" s="2">
        <v>0</v>
      </c>
      <c r="R4" s="2">
        <v>52</v>
      </c>
      <c r="S4" s="2">
        <v>1</v>
      </c>
      <c r="T4" s="1">
        <v>4</v>
      </c>
      <c r="U4" s="1">
        <v>0</v>
      </c>
      <c r="V4" s="1">
        <v>24</v>
      </c>
      <c r="W4" s="1">
        <v>2</v>
      </c>
      <c r="X4" s="2">
        <v>3</v>
      </c>
      <c r="Y4" s="2">
        <v>0</v>
      </c>
      <c r="Z4" s="2">
        <v>15</v>
      </c>
      <c r="AA4" s="2">
        <v>2</v>
      </c>
      <c r="AF4" s="2">
        <v>2</v>
      </c>
      <c r="AG4" s="2">
        <v>0</v>
      </c>
      <c r="AH4" s="2">
        <v>11</v>
      </c>
      <c r="AI4" s="2">
        <v>0</v>
      </c>
    </row>
    <row r="5" spans="1:39" ht="15" customHeight="1" x14ac:dyDescent="0.2">
      <c r="A5" t="s">
        <v>4</v>
      </c>
      <c r="B5" t="s">
        <v>5</v>
      </c>
      <c r="C5">
        <f t="shared" si="0"/>
        <v>4</v>
      </c>
      <c r="D5">
        <f t="shared" si="1"/>
        <v>12</v>
      </c>
      <c r="E5">
        <f t="shared" si="2"/>
        <v>0</v>
      </c>
      <c r="F5">
        <f t="shared" si="3"/>
        <v>66</v>
      </c>
      <c r="G5">
        <f t="shared" si="4"/>
        <v>4</v>
      </c>
      <c r="H5" s="27" t="s">
        <v>155</v>
      </c>
      <c r="I5" s="6">
        <f t="shared" si="5"/>
        <v>16.5</v>
      </c>
      <c r="J5" s="6">
        <f t="shared" si="6"/>
        <v>5.5</v>
      </c>
      <c r="K5" s="6">
        <f t="shared" si="7"/>
        <v>18</v>
      </c>
      <c r="L5">
        <v>2</v>
      </c>
      <c r="M5">
        <v>0</v>
      </c>
      <c r="N5">
        <v>3</v>
      </c>
      <c r="O5">
        <v>2</v>
      </c>
      <c r="P5" s="2"/>
      <c r="Q5" s="2"/>
      <c r="R5" s="2"/>
      <c r="S5" s="2"/>
      <c r="T5">
        <v>4</v>
      </c>
      <c r="U5">
        <v>0</v>
      </c>
      <c r="V5">
        <v>16</v>
      </c>
      <c r="W5">
        <v>2</v>
      </c>
      <c r="X5" s="2"/>
      <c r="Y5" s="2"/>
      <c r="Z5" s="2"/>
      <c r="AA5" s="2"/>
      <c r="AF5" s="2">
        <v>2</v>
      </c>
      <c r="AG5" s="2">
        <v>0</v>
      </c>
      <c r="AH5" s="2">
        <v>13</v>
      </c>
      <c r="AI5" s="2">
        <v>0</v>
      </c>
      <c r="AJ5" s="1">
        <v>4</v>
      </c>
      <c r="AK5" s="1">
        <v>0</v>
      </c>
      <c r="AL5" s="1">
        <v>34</v>
      </c>
      <c r="AM5" s="1">
        <v>0</v>
      </c>
    </row>
    <row r="6" spans="1:39" ht="15" customHeight="1" x14ac:dyDescent="0.2">
      <c r="A6" t="s">
        <v>48</v>
      </c>
      <c r="B6" t="s">
        <v>49</v>
      </c>
      <c r="C6">
        <f t="shared" si="0"/>
        <v>1</v>
      </c>
      <c r="D6">
        <f t="shared" si="1"/>
        <v>4</v>
      </c>
      <c r="E6">
        <f t="shared" si="2"/>
        <v>1</v>
      </c>
      <c r="F6">
        <f t="shared" si="3"/>
        <v>8</v>
      </c>
      <c r="G6">
        <f t="shared" si="4"/>
        <v>3</v>
      </c>
      <c r="H6" s="27" t="s">
        <v>159</v>
      </c>
      <c r="I6" s="6">
        <f t="shared" si="5"/>
        <v>2.6666666666666665</v>
      </c>
      <c r="J6" s="6">
        <f t="shared" si="6"/>
        <v>2</v>
      </c>
      <c r="K6" s="6">
        <f t="shared" si="7"/>
        <v>8</v>
      </c>
      <c r="P6" s="2"/>
      <c r="Q6" s="2"/>
      <c r="R6" s="2"/>
      <c r="S6" s="2"/>
      <c r="X6" s="2"/>
      <c r="Y6" s="2"/>
      <c r="Z6" s="2"/>
      <c r="AA6" s="2"/>
      <c r="AF6" s="2"/>
      <c r="AG6" s="2"/>
      <c r="AH6" s="2"/>
      <c r="AI6" s="2"/>
      <c r="AJ6">
        <v>4</v>
      </c>
      <c r="AK6">
        <v>1</v>
      </c>
      <c r="AL6">
        <v>8</v>
      </c>
      <c r="AM6">
        <v>3</v>
      </c>
    </row>
    <row r="7" spans="1:39" ht="15" customHeight="1" x14ac:dyDescent="0.2">
      <c r="A7" t="s">
        <v>27</v>
      </c>
      <c r="B7" t="s">
        <v>28</v>
      </c>
      <c r="C7">
        <f t="shared" si="0"/>
        <v>5</v>
      </c>
      <c r="D7">
        <f t="shared" si="1"/>
        <v>17</v>
      </c>
      <c r="E7">
        <f t="shared" si="2"/>
        <v>1</v>
      </c>
      <c r="F7">
        <f t="shared" si="3"/>
        <v>132</v>
      </c>
      <c r="G7">
        <f t="shared" si="4"/>
        <v>3</v>
      </c>
      <c r="H7" s="27" t="s">
        <v>160</v>
      </c>
      <c r="I7" s="6">
        <f t="shared" si="5"/>
        <v>44</v>
      </c>
      <c r="J7" s="6">
        <f t="shared" si="6"/>
        <v>7.7647058823529411</v>
      </c>
      <c r="K7" s="6">
        <f t="shared" si="7"/>
        <v>34</v>
      </c>
      <c r="L7">
        <v>2</v>
      </c>
      <c r="M7">
        <v>0</v>
      </c>
      <c r="N7">
        <v>18</v>
      </c>
      <c r="O7">
        <v>0</v>
      </c>
      <c r="P7" s="2">
        <v>4</v>
      </c>
      <c r="Q7" s="2">
        <v>0</v>
      </c>
      <c r="R7" s="2">
        <v>41</v>
      </c>
      <c r="S7" s="2">
        <v>0</v>
      </c>
      <c r="T7" s="1">
        <v>4</v>
      </c>
      <c r="U7" s="1">
        <v>0</v>
      </c>
      <c r="V7" s="1">
        <v>25</v>
      </c>
      <c r="W7" s="1">
        <v>1</v>
      </c>
      <c r="X7" s="2">
        <v>3</v>
      </c>
      <c r="Y7" s="2">
        <v>1</v>
      </c>
      <c r="Z7" s="2">
        <v>8</v>
      </c>
      <c r="AA7" s="2">
        <v>1</v>
      </c>
      <c r="AB7" s="1">
        <v>4</v>
      </c>
      <c r="AC7" s="1">
        <v>0</v>
      </c>
      <c r="AD7" s="1">
        <v>40</v>
      </c>
      <c r="AE7" s="1">
        <v>1</v>
      </c>
      <c r="AF7" s="2"/>
      <c r="AG7" s="2"/>
      <c r="AH7" s="2"/>
      <c r="AI7" s="2"/>
    </row>
    <row r="8" spans="1:39" ht="15" customHeight="1" x14ac:dyDescent="0.2">
      <c r="A8" t="s">
        <v>30</v>
      </c>
      <c r="B8" s="14" t="s">
        <v>29</v>
      </c>
      <c r="C8">
        <f t="shared" si="0"/>
        <v>1</v>
      </c>
      <c r="D8">
        <f t="shared" si="1"/>
        <v>3</v>
      </c>
      <c r="E8">
        <f t="shared" si="2"/>
        <v>0</v>
      </c>
      <c r="F8">
        <f t="shared" si="3"/>
        <v>13</v>
      </c>
      <c r="G8">
        <f t="shared" si="4"/>
        <v>2</v>
      </c>
      <c r="H8" s="27" t="s">
        <v>124</v>
      </c>
      <c r="I8" s="6">
        <f t="shared" si="5"/>
        <v>6.5</v>
      </c>
      <c r="J8" s="6">
        <f t="shared" si="6"/>
        <v>4.333333333333333</v>
      </c>
      <c r="K8" s="6">
        <f t="shared" si="7"/>
        <v>9</v>
      </c>
      <c r="L8">
        <v>3</v>
      </c>
      <c r="M8">
        <v>0</v>
      </c>
      <c r="N8">
        <v>13</v>
      </c>
      <c r="O8">
        <v>2</v>
      </c>
      <c r="P8" s="2"/>
      <c r="Q8" s="2"/>
      <c r="R8" s="2"/>
      <c r="S8" s="2"/>
      <c r="X8" s="2"/>
      <c r="Y8" s="2"/>
      <c r="Z8" s="2"/>
      <c r="AA8" s="2"/>
      <c r="AF8" s="2"/>
      <c r="AG8" s="2"/>
      <c r="AH8" s="2"/>
      <c r="AI8" s="2"/>
    </row>
    <row r="9" spans="1:39" ht="15" customHeight="1" x14ac:dyDescent="0.2">
      <c r="A9" t="s">
        <v>15</v>
      </c>
      <c r="B9" t="s">
        <v>16</v>
      </c>
      <c r="C9">
        <f t="shared" si="0"/>
        <v>3</v>
      </c>
      <c r="D9">
        <f t="shared" si="1"/>
        <v>7</v>
      </c>
      <c r="E9">
        <f t="shared" si="2"/>
        <v>0</v>
      </c>
      <c r="F9">
        <f t="shared" si="3"/>
        <v>39</v>
      </c>
      <c r="G9">
        <f t="shared" si="4"/>
        <v>2</v>
      </c>
      <c r="H9" s="27" t="s">
        <v>144</v>
      </c>
      <c r="I9" s="6">
        <f t="shared" si="5"/>
        <v>19.5</v>
      </c>
      <c r="J9" s="6">
        <f t="shared" si="6"/>
        <v>5.5714285714285712</v>
      </c>
      <c r="K9" s="6">
        <f t="shared" si="7"/>
        <v>21</v>
      </c>
      <c r="L9">
        <v>2</v>
      </c>
      <c r="M9">
        <v>0</v>
      </c>
      <c r="N9">
        <v>6</v>
      </c>
      <c r="O9">
        <v>0</v>
      </c>
      <c r="P9" s="2">
        <v>3</v>
      </c>
      <c r="Q9" s="2">
        <v>0</v>
      </c>
      <c r="R9" s="2">
        <v>19</v>
      </c>
      <c r="S9" s="2">
        <v>2</v>
      </c>
      <c r="X9" s="2"/>
      <c r="Y9" s="2"/>
      <c r="Z9" s="2"/>
      <c r="AA9" s="2"/>
      <c r="AB9">
        <v>2</v>
      </c>
      <c r="AC9">
        <v>0</v>
      </c>
      <c r="AD9">
        <v>14</v>
      </c>
      <c r="AE9">
        <v>0</v>
      </c>
      <c r="AF9" s="2"/>
      <c r="AG9" s="2"/>
      <c r="AH9" s="2"/>
      <c r="AI9" s="2"/>
    </row>
    <row r="10" spans="1:39" ht="15" customHeight="1" x14ac:dyDescent="0.2">
      <c r="A10" t="s">
        <v>19</v>
      </c>
      <c r="B10" t="s">
        <v>20</v>
      </c>
      <c r="C10">
        <f t="shared" si="0"/>
        <v>1</v>
      </c>
      <c r="D10">
        <f t="shared" si="1"/>
        <v>1</v>
      </c>
      <c r="E10">
        <f t="shared" si="2"/>
        <v>0</v>
      </c>
      <c r="F10">
        <f t="shared" si="3"/>
        <v>9</v>
      </c>
      <c r="G10">
        <f t="shared" si="4"/>
        <v>1</v>
      </c>
      <c r="H10" s="27" t="s">
        <v>128</v>
      </c>
      <c r="I10" s="6">
        <f t="shared" si="5"/>
        <v>9</v>
      </c>
      <c r="J10" s="6">
        <f t="shared" si="6"/>
        <v>9</v>
      </c>
      <c r="K10" s="6">
        <f t="shared" si="7"/>
        <v>6</v>
      </c>
      <c r="P10" s="2"/>
      <c r="Q10" s="2"/>
      <c r="R10" s="2"/>
      <c r="S10" s="2"/>
      <c r="X10" s="2"/>
      <c r="Y10" s="2"/>
      <c r="Z10" s="2"/>
      <c r="AA10" s="2"/>
      <c r="AF10" s="2">
        <v>1</v>
      </c>
      <c r="AG10" s="2">
        <v>0</v>
      </c>
      <c r="AH10" s="2">
        <v>9</v>
      </c>
      <c r="AI10" s="2">
        <v>1</v>
      </c>
    </row>
    <row r="11" spans="1:39" ht="15" customHeight="1" x14ac:dyDescent="0.2">
      <c r="A11" t="s">
        <v>45</v>
      </c>
      <c r="B11" t="s">
        <v>42</v>
      </c>
      <c r="C11">
        <f t="shared" si="0"/>
        <v>1</v>
      </c>
      <c r="D11">
        <f t="shared" si="1"/>
        <v>2</v>
      </c>
      <c r="E11">
        <f t="shared" si="2"/>
        <v>0</v>
      </c>
      <c r="F11">
        <f t="shared" si="3"/>
        <v>14</v>
      </c>
      <c r="G11">
        <f t="shared" si="4"/>
        <v>1</v>
      </c>
      <c r="H11" s="27" t="s">
        <v>161</v>
      </c>
      <c r="I11" s="6">
        <f t="shared" si="5"/>
        <v>14</v>
      </c>
      <c r="J11" s="6">
        <f t="shared" si="6"/>
        <v>7</v>
      </c>
      <c r="K11" s="6">
        <f t="shared" si="7"/>
        <v>12</v>
      </c>
      <c r="P11" s="2"/>
      <c r="Q11" s="2"/>
      <c r="R11" s="2"/>
      <c r="S11" s="2"/>
      <c r="X11" s="2"/>
      <c r="Y11" s="2"/>
      <c r="Z11" s="2"/>
      <c r="AA11" s="2"/>
      <c r="AF11" s="2">
        <v>2</v>
      </c>
      <c r="AG11" s="2">
        <v>0</v>
      </c>
      <c r="AH11" s="2">
        <v>14</v>
      </c>
      <c r="AI11" s="2">
        <v>1</v>
      </c>
    </row>
    <row r="12" spans="1:39" ht="15" customHeight="1" x14ac:dyDescent="0.2">
      <c r="A12" t="s">
        <v>37</v>
      </c>
      <c r="B12" t="s">
        <v>38</v>
      </c>
      <c r="C12">
        <f t="shared" si="0"/>
        <v>1</v>
      </c>
      <c r="D12">
        <f t="shared" si="1"/>
        <v>4</v>
      </c>
      <c r="E12">
        <f t="shared" si="2"/>
        <v>0</v>
      </c>
      <c r="F12">
        <f t="shared" si="3"/>
        <v>25</v>
      </c>
      <c r="G12">
        <f t="shared" si="4"/>
        <v>1</v>
      </c>
      <c r="H12" s="27" t="s">
        <v>162</v>
      </c>
      <c r="I12" s="6">
        <f t="shared" si="5"/>
        <v>25</v>
      </c>
      <c r="J12" s="6">
        <f t="shared" si="6"/>
        <v>6.25</v>
      </c>
      <c r="K12" s="6">
        <f t="shared" si="7"/>
        <v>24</v>
      </c>
      <c r="P12" s="2"/>
      <c r="Q12" s="2"/>
      <c r="R12" s="2"/>
      <c r="S12" s="2"/>
      <c r="X12" s="2"/>
      <c r="Y12" s="2"/>
      <c r="Z12" s="2"/>
      <c r="AA12" s="2"/>
      <c r="AB12">
        <v>4</v>
      </c>
      <c r="AC12">
        <v>0</v>
      </c>
      <c r="AD12">
        <v>25</v>
      </c>
      <c r="AE12">
        <v>1</v>
      </c>
      <c r="AF12" s="2"/>
      <c r="AG12" s="2"/>
      <c r="AH12" s="2"/>
      <c r="AI12" s="2"/>
    </row>
    <row r="13" spans="1:39" ht="15" customHeight="1" x14ac:dyDescent="0.2">
      <c r="A13" t="s">
        <v>40</v>
      </c>
      <c r="B13" t="s">
        <v>41</v>
      </c>
      <c r="C13">
        <f t="shared" si="0"/>
        <v>2</v>
      </c>
      <c r="D13">
        <f t="shared" si="1"/>
        <v>6</v>
      </c>
      <c r="E13">
        <f t="shared" si="2"/>
        <v>0</v>
      </c>
      <c r="F13">
        <f t="shared" si="3"/>
        <v>46</v>
      </c>
      <c r="G13">
        <f t="shared" si="4"/>
        <v>1</v>
      </c>
      <c r="H13" s="27" t="s">
        <v>163</v>
      </c>
      <c r="I13" s="6">
        <f t="shared" si="5"/>
        <v>46</v>
      </c>
      <c r="J13" s="6">
        <f t="shared" si="6"/>
        <v>7.666666666666667</v>
      </c>
      <c r="K13" s="6">
        <f t="shared" si="7"/>
        <v>36</v>
      </c>
      <c r="P13" s="2"/>
      <c r="Q13" s="2"/>
      <c r="R13" s="2"/>
      <c r="S13" s="2"/>
      <c r="X13" s="2"/>
      <c r="Y13" s="2"/>
      <c r="Z13" s="2"/>
      <c r="AA13" s="2"/>
      <c r="AF13" s="2">
        <v>2</v>
      </c>
      <c r="AG13" s="2">
        <v>0</v>
      </c>
      <c r="AH13" s="2">
        <v>24</v>
      </c>
      <c r="AI13" s="2">
        <v>0</v>
      </c>
      <c r="AJ13" s="1">
        <v>4</v>
      </c>
      <c r="AK13" s="1">
        <v>0</v>
      </c>
      <c r="AL13" s="1">
        <v>22</v>
      </c>
      <c r="AM13" s="1">
        <v>1</v>
      </c>
    </row>
    <row r="14" spans="1:39" ht="15" customHeight="1" x14ac:dyDescent="0.2">
      <c r="A14" t="s">
        <v>6</v>
      </c>
      <c r="B14" t="s">
        <v>8</v>
      </c>
      <c r="C14">
        <f t="shared" si="0"/>
        <v>4</v>
      </c>
      <c r="D14">
        <f t="shared" si="1"/>
        <v>6</v>
      </c>
      <c r="E14">
        <f t="shared" si="2"/>
        <v>0</v>
      </c>
      <c r="F14">
        <f t="shared" si="3"/>
        <v>50</v>
      </c>
      <c r="G14">
        <f t="shared" si="4"/>
        <v>1</v>
      </c>
      <c r="H14" s="27" t="s">
        <v>137</v>
      </c>
      <c r="I14" s="6">
        <f t="shared" si="5"/>
        <v>50</v>
      </c>
      <c r="J14" s="6">
        <f t="shared" si="6"/>
        <v>8.3333333333333339</v>
      </c>
      <c r="K14" s="6">
        <f t="shared" si="7"/>
        <v>36</v>
      </c>
      <c r="L14">
        <v>2</v>
      </c>
      <c r="M14">
        <v>0</v>
      </c>
      <c r="N14">
        <v>12</v>
      </c>
      <c r="O14">
        <v>0</v>
      </c>
      <c r="P14" s="2"/>
      <c r="Q14" s="2"/>
      <c r="R14" s="2"/>
      <c r="S14" s="2"/>
      <c r="X14" s="2">
        <v>2</v>
      </c>
      <c r="Y14" s="2">
        <v>0</v>
      </c>
      <c r="Z14" s="2">
        <v>16</v>
      </c>
      <c r="AA14" s="2">
        <v>1</v>
      </c>
      <c r="AB14" s="1">
        <v>1</v>
      </c>
      <c r="AC14" s="1">
        <v>0</v>
      </c>
      <c r="AD14" s="1">
        <v>6</v>
      </c>
      <c r="AE14" s="1">
        <v>0</v>
      </c>
      <c r="AF14" s="2">
        <v>1</v>
      </c>
      <c r="AG14" s="2">
        <v>0</v>
      </c>
      <c r="AH14" s="2">
        <v>16</v>
      </c>
      <c r="AI14" s="2">
        <v>0</v>
      </c>
    </row>
    <row r="15" spans="1:39" ht="15" customHeight="1" x14ac:dyDescent="0.2">
      <c r="A15" t="s">
        <v>44</v>
      </c>
      <c r="B15" t="s">
        <v>43</v>
      </c>
      <c r="C15">
        <f t="shared" si="0"/>
        <v>1</v>
      </c>
      <c r="D15">
        <f t="shared" si="1"/>
        <v>2</v>
      </c>
      <c r="E15">
        <f t="shared" si="2"/>
        <v>0</v>
      </c>
      <c r="F15">
        <f t="shared" si="3"/>
        <v>13</v>
      </c>
      <c r="G15">
        <f t="shared" si="4"/>
        <v>0</v>
      </c>
      <c r="I15" s="6" t="e">
        <f t="shared" si="5"/>
        <v>#DIV/0!</v>
      </c>
      <c r="J15" s="6">
        <f t="shared" si="6"/>
        <v>6.5</v>
      </c>
      <c r="K15" s="6" t="e">
        <f t="shared" si="7"/>
        <v>#DIV/0!</v>
      </c>
      <c r="P15" s="2"/>
      <c r="Q15" s="2"/>
      <c r="R15" s="2"/>
      <c r="S15" s="2"/>
      <c r="X15" s="2"/>
      <c r="Y15" s="2"/>
      <c r="Z15" s="2"/>
      <c r="AA15" s="2"/>
      <c r="AF15" s="2">
        <v>2</v>
      </c>
      <c r="AG15" s="2">
        <v>0</v>
      </c>
      <c r="AH15" s="2">
        <v>13</v>
      </c>
      <c r="AI15" s="2">
        <v>0</v>
      </c>
    </row>
    <row r="16" spans="1:39" ht="15" customHeight="1" x14ac:dyDescent="0.2">
      <c r="A16" t="s">
        <v>11</v>
      </c>
      <c r="B16" t="s">
        <v>12</v>
      </c>
      <c r="C16">
        <f t="shared" si="0"/>
        <v>1</v>
      </c>
      <c r="D16">
        <f t="shared" si="1"/>
        <v>1</v>
      </c>
      <c r="E16">
        <f t="shared" si="2"/>
        <v>0</v>
      </c>
      <c r="F16">
        <f t="shared" si="3"/>
        <v>7</v>
      </c>
      <c r="G16">
        <f t="shared" si="4"/>
        <v>0</v>
      </c>
      <c r="I16" s="6" t="e">
        <f t="shared" si="5"/>
        <v>#DIV/0!</v>
      </c>
      <c r="J16" s="6">
        <f t="shared" si="6"/>
        <v>7</v>
      </c>
      <c r="K16" s="6" t="e">
        <f t="shared" si="7"/>
        <v>#DIV/0!</v>
      </c>
      <c r="P16" s="2">
        <v>1</v>
      </c>
      <c r="Q16" s="2">
        <v>0</v>
      </c>
      <c r="R16" s="2">
        <v>7</v>
      </c>
      <c r="S16" s="2">
        <v>0</v>
      </c>
      <c r="X16" s="2"/>
      <c r="Y16" s="2"/>
      <c r="Z16" s="2"/>
      <c r="AA16" s="2"/>
      <c r="AF16" s="2"/>
      <c r="AG16" s="2"/>
      <c r="AH16" s="2"/>
      <c r="AI16" s="2"/>
    </row>
    <row r="17" spans="1:35" ht="15" customHeight="1" x14ac:dyDescent="0.2">
      <c r="A17" t="s">
        <v>13</v>
      </c>
      <c r="B17" t="s">
        <v>14</v>
      </c>
      <c r="C17">
        <f t="shared" si="0"/>
        <v>1</v>
      </c>
      <c r="D17">
        <f t="shared" si="1"/>
        <v>2</v>
      </c>
      <c r="E17">
        <f t="shared" si="2"/>
        <v>0</v>
      </c>
      <c r="F17">
        <f t="shared" si="3"/>
        <v>16</v>
      </c>
      <c r="G17">
        <f t="shared" si="4"/>
        <v>0</v>
      </c>
      <c r="I17" s="6" t="e">
        <f t="shared" si="5"/>
        <v>#DIV/0!</v>
      </c>
      <c r="J17" s="6">
        <f t="shared" si="6"/>
        <v>8</v>
      </c>
      <c r="K17" s="6" t="e">
        <f t="shared" si="7"/>
        <v>#DIV/0!</v>
      </c>
      <c r="L17">
        <v>2</v>
      </c>
      <c r="M17">
        <v>0</v>
      </c>
      <c r="N17">
        <v>16</v>
      </c>
      <c r="O17">
        <v>0</v>
      </c>
      <c r="P17" s="2"/>
      <c r="Q17" s="2"/>
      <c r="R17" s="2"/>
      <c r="S17" s="2"/>
      <c r="X17" s="2"/>
      <c r="Y17" s="2"/>
      <c r="Z17" s="2"/>
      <c r="AA17" s="2"/>
      <c r="AF17" s="2"/>
      <c r="AG17" s="2"/>
      <c r="AH17" s="2"/>
      <c r="AI17" s="2"/>
    </row>
    <row r="18" spans="1:35" ht="15" customHeight="1" x14ac:dyDescent="0.2">
      <c r="A18" t="s">
        <v>25</v>
      </c>
      <c r="B18" t="s">
        <v>26</v>
      </c>
      <c r="C18">
        <f t="shared" si="0"/>
        <v>1</v>
      </c>
      <c r="D18">
        <f t="shared" si="1"/>
        <v>1</v>
      </c>
      <c r="E18">
        <f t="shared" si="2"/>
        <v>0</v>
      </c>
      <c r="F18">
        <f t="shared" si="3"/>
        <v>9</v>
      </c>
      <c r="G18">
        <f t="shared" si="4"/>
        <v>0</v>
      </c>
      <c r="I18" s="6" t="e">
        <f t="shared" si="5"/>
        <v>#DIV/0!</v>
      </c>
      <c r="J18" s="6">
        <f t="shared" si="6"/>
        <v>9</v>
      </c>
      <c r="K18" s="6" t="e">
        <f t="shared" si="7"/>
        <v>#DIV/0!</v>
      </c>
      <c r="L18">
        <v>1</v>
      </c>
      <c r="M18">
        <v>0</v>
      </c>
      <c r="N18">
        <v>9</v>
      </c>
      <c r="O18">
        <v>0</v>
      </c>
      <c r="P18" s="2"/>
      <c r="Q18" s="2"/>
      <c r="R18" s="2"/>
      <c r="S18" s="2"/>
      <c r="X18" s="2"/>
      <c r="Y18" s="2"/>
      <c r="Z18" s="2"/>
      <c r="AA18" s="2"/>
      <c r="AF18" s="2"/>
      <c r="AG18" s="2"/>
      <c r="AH18" s="2"/>
      <c r="AI18" s="2"/>
    </row>
    <row r="19" spans="1:35" ht="15" customHeight="1" x14ac:dyDescent="0.2">
      <c r="A19" t="s">
        <v>6</v>
      </c>
      <c r="B19" t="s">
        <v>7</v>
      </c>
      <c r="C19">
        <f t="shared" si="0"/>
        <v>3</v>
      </c>
      <c r="D19">
        <f t="shared" si="1"/>
        <v>4</v>
      </c>
      <c r="E19">
        <f t="shared" si="2"/>
        <v>0</v>
      </c>
      <c r="F19">
        <f t="shared" si="3"/>
        <v>45</v>
      </c>
      <c r="G19">
        <f t="shared" si="4"/>
        <v>0</v>
      </c>
      <c r="I19" s="6" t="e">
        <f t="shared" si="5"/>
        <v>#DIV/0!</v>
      </c>
      <c r="J19" s="6">
        <f t="shared" si="6"/>
        <v>11.25</v>
      </c>
      <c r="K19" s="6" t="e">
        <f t="shared" si="7"/>
        <v>#DIV/0!</v>
      </c>
      <c r="P19" s="2"/>
      <c r="Q19" s="2"/>
      <c r="R19" s="2"/>
      <c r="S19" s="2"/>
      <c r="X19" s="2">
        <v>2</v>
      </c>
      <c r="Y19" s="2">
        <v>0</v>
      </c>
      <c r="Z19" s="2">
        <v>18</v>
      </c>
      <c r="AA19" s="2">
        <v>0</v>
      </c>
      <c r="AB19" s="1">
        <v>1</v>
      </c>
      <c r="AC19" s="1">
        <v>0</v>
      </c>
      <c r="AD19" s="1">
        <v>12</v>
      </c>
      <c r="AE19" s="1">
        <v>0</v>
      </c>
      <c r="AF19" s="2">
        <v>1</v>
      </c>
      <c r="AG19" s="2">
        <v>0</v>
      </c>
      <c r="AH19" s="2">
        <v>15</v>
      </c>
      <c r="AI19" s="2">
        <v>0</v>
      </c>
    </row>
    <row r="20" spans="1:35" ht="15" customHeight="1" x14ac:dyDescent="0.2">
      <c r="A20" t="s">
        <v>57</v>
      </c>
      <c r="B20" t="s">
        <v>58</v>
      </c>
      <c r="C20">
        <v>0</v>
      </c>
      <c r="D20">
        <v>0</v>
      </c>
      <c r="E20">
        <v>0</v>
      </c>
      <c r="F20">
        <v>0</v>
      </c>
      <c r="G20">
        <v>0</v>
      </c>
    </row>
    <row r="21" spans="1:35" ht="15" customHeight="1" x14ac:dyDescent="0.2">
      <c r="A21" t="s">
        <v>83</v>
      </c>
      <c r="B21" t="s">
        <v>84</v>
      </c>
      <c r="C21">
        <v>0</v>
      </c>
      <c r="D21">
        <v>0</v>
      </c>
      <c r="E21">
        <v>0</v>
      </c>
      <c r="F21">
        <v>0</v>
      </c>
      <c r="G21">
        <v>0</v>
      </c>
    </row>
    <row r="22" spans="1:35" ht="15" customHeight="1" x14ac:dyDescent="0.2">
      <c r="A22" t="s">
        <v>57</v>
      </c>
      <c r="B22" t="s">
        <v>74</v>
      </c>
      <c r="C22">
        <v>0</v>
      </c>
      <c r="D22">
        <v>0</v>
      </c>
      <c r="E22">
        <v>0</v>
      </c>
      <c r="F22">
        <v>0</v>
      </c>
      <c r="G22">
        <v>0</v>
      </c>
    </row>
    <row r="23" spans="1:35" ht="15" customHeight="1" x14ac:dyDescent="0.2">
      <c r="A23" t="s">
        <v>55</v>
      </c>
      <c r="B23" t="s">
        <v>56</v>
      </c>
      <c r="C23">
        <v>0</v>
      </c>
      <c r="D23">
        <v>0</v>
      </c>
      <c r="E23">
        <v>0</v>
      </c>
      <c r="F23">
        <v>0</v>
      </c>
      <c r="G23">
        <v>0</v>
      </c>
    </row>
    <row r="24" spans="1:35" ht="15" customHeight="1" x14ac:dyDescent="0.2">
      <c r="A24" t="s">
        <v>110</v>
      </c>
      <c r="B24" t="s">
        <v>111</v>
      </c>
      <c r="C24">
        <v>0</v>
      </c>
      <c r="D24">
        <v>0</v>
      </c>
      <c r="E24">
        <v>0</v>
      </c>
      <c r="F24">
        <v>0</v>
      </c>
      <c r="G24">
        <v>0</v>
      </c>
    </row>
  </sheetData>
  <mergeCells count="7">
    <mergeCell ref="AB1:AE1"/>
    <mergeCell ref="AF1:AI1"/>
    <mergeCell ref="AJ1:AM1"/>
    <mergeCell ref="L1:O1"/>
    <mergeCell ref="P1:S1"/>
    <mergeCell ref="T1:W1"/>
    <mergeCell ref="X1:AA1"/>
  </mergeCells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"/>
  <sheetViews>
    <sheetView workbookViewId="0">
      <selection activeCell="F25" sqref="F25"/>
    </sheetView>
  </sheetViews>
  <sheetFormatPr defaultRowHeight="12.75" x14ac:dyDescent="0.2"/>
  <cols>
    <col min="1" max="1" width="10.7109375" customWidth="1"/>
    <col min="2" max="2" width="11.85546875" customWidth="1"/>
    <col min="9" max="11" width="9.140625" style="6"/>
    <col min="12" max="39" width="4.7109375" customWidth="1"/>
  </cols>
  <sheetData>
    <row r="1" spans="1:39" s="5" customFormat="1" ht="30" customHeight="1" x14ac:dyDescent="0.2">
      <c r="A1" s="3" t="s">
        <v>0</v>
      </c>
      <c r="B1" s="3" t="s">
        <v>1</v>
      </c>
      <c r="C1" s="5" t="s">
        <v>22</v>
      </c>
      <c r="D1" s="5" t="s">
        <v>50</v>
      </c>
      <c r="E1" s="5" t="s">
        <v>51</v>
      </c>
      <c r="F1" s="5" t="s">
        <v>21</v>
      </c>
      <c r="G1" s="5" t="s">
        <v>52</v>
      </c>
      <c r="H1" s="5" t="s">
        <v>53</v>
      </c>
      <c r="I1" s="4" t="s">
        <v>23</v>
      </c>
      <c r="J1" s="4" t="s">
        <v>54</v>
      </c>
      <c r="K1" s="4" t="s">
        <v>24</v>
      </c>
      <c r="L1" s="39" t="s">
        <v>33</v>
      </c>
      <c r="M1" s="39"/>
      <c r="N1" s="39"/>
      <c r="O1" s="38"/>
      <c r="P1" s="38" t="s">
        <v>59</v>
      </c>
      <c r="Q1" s="38"/>
      <c r="R1" s="38"/>
      <c r="S1" s="38"/>
      <c r="T1" s="38" t="s">
        <v>62</v>
      </c>
      <c r="U1" s="38"/>
      <c r="V1" s="38"/>
      <c r="W1" s="38"/>
      <c r="X1" s="38" t="s">
        <v>46</v>
      </c>
      <c r="Y1" s="38"/>
      <c r="Z1" s="38"/>
      <c r="AA1" s="38"/>
      <c r="AB1" s="38" t="s">
        <v>68</v>
      </c>
      <c r="AC1" s="38"/>
      <c r="AD1" s="38"/>
      <c r="AE1" s="38"/>
      <c r="AF1" s="38" t="s">
        <v>39</v>
      </c>
      <c r="AG1" s="38"/>
      <c r="AH1" s="38"/>
      <c r="AI1" s="38"/>
      <c r="AJ1" s="38"/>
      <c r="AK1" s="38"/>
      <c r="AL1" s="38"/>
      <c r="AM1" s="38"/>
    </row>
    <row r="2" spans="1:39" ht="15" customHeight="1" x14ac:dyDescent="0.2">
      <c r="A2" t="s">
        <v>17</v>
      </c>
      <c r="B2" t="s">
        <v>18</v>
      </c>
      <c r="C2">
        <f t="shared" ref="C2:C16" si="0">COUNT(L2, P2, T2, X2, AB2, AF2, AJ2)</f>
        <v>4</v>
      </c>
      <c r="D2">
        <f t="shared" ref="D2:D16" si="1">SUM(L2, P2, T2, X2, AB2, AF2, AJ2)</f>
        <v>16</v>
      </c>
      <c r="E2">
        <f t="shared" ref="E2:E16" si="2">SUM(M2, Q2, U2, Y2, AC2, AG2, AK2)</f>
        <v>3</v>
      </c>
      <c r="F2">
        <f t="shared" ref="F2:F16" si="3">SUM(N2, R2, V2, Z2, AD2, AH2, AL2)</f>
        <v>77</v>
      </c>
      <c r="G2">
        <f t="shared" ref="G2:G16" si="4">SUM(O2, S2, W2, AA2, AE2, AI2, AM2)</f>
        <v>8</v>
      </c>
      <c r="H2" s="27" t="s">
        <v>176</v>
      </c>
      <c r="I2" s="6">
        <f t="shared" ref="I2:I16" si="5">F2/G2</f>
        <v>9.625</v>
      </c>
      <c r="J2" s="6">
        <f t="shared" ref="J2:J16" si="6">F2/D2</f>
        <v>4.8125</v>
      </c>
      <c r="K2" s="6">
        <f t="shared" ref="K2:K12" si="7">(D2*6)/G2</f>
        <v>12</v>
      </c>
      <c r="L2">
        <v>4</v>
      </c>
      <c r="M2">
        <v>1</v>
      </c>
      <c r="N2">
        <v>20</v>
      </c>
      <c r="O2">
        <v>2</v>
      </c>
      <c r="P2" s="2"/>
      <c r="Q2" s="2"/>
      <c r="R2" s="2"/>
      <c r="S2" s="2"/>
      <c r="T2" s="1">
        <v>4</v>
      </c>
      <c r="U2" s="1">
        <v>0</v>
      </c>
      <c r="V2" s="1">
        <v>17</v>
      </c>
      <c r="W2" s="1">
        <v>3</v>
      </c>
      <c r="X2" s="2">
        <v>4</v>
      </c>
      <c r="Y2" s="2">
        <v>2</v>
      </c>
      <c r="Z2" s="2">
        <v>11</v>
      </c>
      <c r="AA2" s="2">
        <v>1</v>
      </c>
      <c r="AF2" s="2">
        <v>4</v>
      </c>
      <c r="AG2" s="2">
        <v>0</v>
      </c>
      <c r="AH2" s="2">
        <v>29</v>
      </c>
      <c r="AI2" s="2">
        <v>2</v>
      </c>
    </row>
    <row r="3" spans="1:39" ht="15" customHeight="1" x14ac:dyDescent="0.2">
      <c r="A3" t="s">
        <v>9</v>
      </c>
      <c r="B3" t="s">
        <v>10</v>
      </c>
      <c r="C3">
        <f t="shared" si="0"/>
        <v>5</v>
      </c>
      <c r="D3">
        <f t="shared" si="1"/>
        <v>16</v>
      </c>
      <c r="E3">
        <f t="shared" si="2"/>
        <v>1</v>
      </c>
      <c r="F3">
        <f t="shared" si="3"/>
        <v>81</v>
      </c>
      <c r="G3">
        <f t="shared" si="4"/>
        <v>6</v>
      </c>
      <c r="H3" s="27" t="s">
        <v>175</v>
      </c>
      <c r="I3" s="6">
        <f t="shared" si="5"/>
        <v>13.5</v>
      </c>
      <c r="J3" s="6">
        <f t="shared" si="6"/>
        <v>5.0625</v>
      </c>
      <c r="K3" s="6">
        <f t="shared" si="7"/>
        <v>16</v>
      </c>
      <c r="L3">
        <v>2</v>
      </c>
      <c r="M3">
        <v>0</v>
      </c>
      <c r="N3">
        <v>9</v>
      </c>
      <c r="O3">
        <v>0</v>
      </c>
      <c r="P3" s="2">
        <v>2</v>
      </c>
      <c r="Q3" s="2">
        <v>0</v>
      </c>
      <c r="R3" s="2">
        <v>11</v>
      </c>
      <c r="S3" s="2">
        <v>0</v>
      </c>
      <c r="T3" s="1">
        <v>4</v>
      </c>
      <c r="U3" s="1">
        <v>0</v>
      </c>
      <c r="V3" s="1">
        <v>19</v>
      </c>
      <c r="W3" s="1">
        <v>5</v>
      </c>
      <c r="X3" s="2">
        <v>4</v>
      </c>
      <c r="Y3" s="2">
        <v>1</v>
      </c>
      <c r="Z3" s="2">
        <v>13</v>
      </c>
      <c r="AA3" s="2">
        <v>1</v>
      </c>
      <c r="AB3" s="1"/>
      <c r="AC3" s="1"/>
      <c r="AD3" s="1"/>
      <c r="AE3" s="1"/>
      <c r="AF3" s="2">
        <v>4</v>
      </c>
      <c r="AG3" s="2">
        <v>0</v>
      </c>
      <c r="AH3" s="2">
        <v>29</v>
      </c>
      <c r="AI3" s="2">
        <v>0</v>
      </c>
      <c r="AJ3" s="1"/>
      <c r="AK3" s="1"/>
      <c r="AL3" s="1"/>
      <c r="AM3" s="1"/>
    </row>
    <row r="4" spans="1:39" ht="15" customHeight="1" x14ac:dyDescent="0.2">
      <c r="A4" t="s">
        <v>63</v>
      </c>
      <c r="B4" t="s">
        <v>64</v>
      </c>
      <c r="C4">
        <f t="shared" si="0"/>
        <v>1</v>
      </c>
      <c r="D4">
        <f t="shared" si="1"/>
        <v>4</v>
      </c>
      <c r="E4">
        <f t="shared" si="2"/>
        <v>0</v>
      </c>
      <c r="F4">
        <f t="shared" si="3"/>
        <v>22</v>
      </c>
      <c r="G4">
        <f t="shared" si="4"/>
        <v>4</v>
      </c>
      <c r="H4" s="27" t="s">
        <v>177</v>
      </c>
      <c r="I4" s="6">
        <f t="shared" si="5"/>
        <v>5.5</v>
      </c>
      <c r="J4" s="6">
        <f t="shared" si="6"/>
        <v>5.5</v>
      </c>
      <c r="K4" s="6">
        <f t="shared" si="7"/>
        <v>6</v>
      </c>
      <c r="P4" s="2"/>
      <c r="Q4" s="2"/>
      <c r="R4" s="2"/>
      <c r="S4" s="2"/>
      <c r="X4" s="2">
        <v>4</v>
      </c>
      <c r="Y4" s="2">
        <v>0</v>
      </c>
      <c r="Z4" s="2">
        <v>22</v>
      </c>
      <c r="AA4" s="2">
        <v>4</v>
      </c>
      <c r="AF4" s="2"/>
      <c r="AG4" s="2"/>
      <c r="AH4" s="2"/>
      <c r="AI4" s="2"/>
    </row>
    <row r="5" spans="1:39" ht="15" customHeight="1" x14ac:dyDescent="0.2">
      <c r="A5" t="s">
        <v>4</v>
      </c>
      <c r="B5" t="s">
        <v>5</v>
      </c>
      <c r="C5">
        <f t="shared" si="0"/>
        <v>2</v>
      </c>
      <c r="D5">
        <f t="shared" si="1"/>
        <v>7</v>
      </c>
      <c r="E5">
        <f t="shared" si="2"/>
        <v>0</v>
      </c>
      <c r="F5">
        <f t="shared" si="3"/>
        <v>42</v>
      </c>
      <c r="G5">
        <f t="shared" si="4"/>
        <v>4</v>
      </c>
      <c r="H5" s="27" t="s">
        <v>132</v>
      </c>
      <c r="I5" s="6">
        <f t="shared" si="5"/>
        <v>10.5</v>
      </c>
      <c r="J5" s="6">
        <f t="shared" si="6"/>
        <v>6</v>
      </c>
      <c r="K5" s="6">
        <f t="shared" si="7"/>
        <v>10.5</v>
      </c>
      <c r="P5" s="2"/>
      <c r="Q5" s="2"/>
      <c r="R5" s="2"/>
      <c r="S5" s="2"/>
      <c r="X5" s="2"/>
      <c r="Y5" s="2"/>
      <c r="Z5" s="2"/>
      <c r="AA5" s="2"/>
      <c r="AB5">
        <v>3</v>
      </c>
      <c r="AC5">
        <v>0</v>
      </c>
      <c r="AD5">
        <v>18</v>
      </c>
      <c r="AE5">
        <v>2</v>
      </c>
      <c r="AF5" s="2">
        <v>4</v>
      </c>
      <c r="AG5" s="2">
        <v>0</v>
      </c>
      <c r="AH5" s="2">
        <v>24</v>
      </c>
      <c r="AI5" s="2">
        <v>2</v>
      </c>
      <c r="AJ5" s="1"/>
      <c r="AK5" s="1"/>
      <c r="AL5" s="1"/>
      <c r="AM5" s="1"/>
    </row>
    <row r="6" spans="1:39" ht="15" customHeight="1" x14ac:dyDescent="0.2">
      <c r="A6" t="s">
        <v>55</v>
      </c>
      <c r="B6" s="14" t="s">
        <v>56</v>
      </c>
      <c r="C6">
        <f t="shared" si="0"/>
        <v>2</v>
      </c>
      <c r="D6">
        <f t="shared" si="1"/>
        <v>6</v>
      </c>
      <c r="E6">
        <f t="shared" si="2"/>
        <v>1</v>
      </c>
      <c r="F6">
        <f t="shared" si="3"/>
        <v>44</v>
      </c>
      <c r="G6">
        <f t="shared" si="4"/>
        <v>3</v>
      </c>
      <c r="H6" s="27" t="s">
        <v>178</v>
      </c>
      <c r="I6" s="6">
        <f t="shared" si="5"/>
        <v>14.666666666666666</v>
      </c>
      <c r="J6" s="6">
        <f t="shared" si="6"/>
        <v>7.333333333333333</v>
      </c>
      <c r="K6" s="6">
        <f t="shared" si="7"/>
        <v>12</v>
      </c>
      <c r="L6">
        <v>4</v>
      </c>
      <c r="M6">
        <v>1</v>
      </c>
      <c r="N6">
        <v>30</v>
      </c>
      <c r="O6">
        <v>1</v>
      </c>
      <c r="P6" s="2"/>
      <c r="Q6" s="2"/>
      <c r="R6" s="2"/>
      <c r="S6" s="2"/>
      <c r="X6" s="2"/>
      <c r="Y6" s="2"/>
      <c r="Z6" s="2"/>
      <c r="AA6" s="2"/>
      <c r="AB6">
        <v>2</v>
      </c>
      <c r="AC6">
        <v>0</v>
      </c>
      <c r="AD6">
        <v>14</v>
      </c>
      <c r="AE6">
        <v>2</v>
      </c>
      <c r="AF6" s="2"/>
      <c r="AG6" s="2"/>
      <c r="AH6" s="2"/>
      <c r="AI6" s="2"/>
    </row>
    <row r="7" spans="1:39" ht="15" customHeight="1" x14ac:dyDescent="0.2">
      <c r="A7" t="s">
        <v>57</v>
      </c>
      <c r="B7" t="s">
        <v>58</v>
      </c>
      <c r="C7">
        <f t="shared" si="0"/>
        <v>4</v>
      </c>
      <c r="D7">
        <f t="shared" si="1"/>
        <v>14</v>
      </c>
      <c r="E7">
        <f t="shared" si="2"/>
        <v>2</v>
      </c>
      <c r="F7">
        <f t="shared" si="3"/>
        <v>116</v>
      </c>
      <c r="G7">
        <f t="shared" si="4"/>
        <v>3</v>
      </c>
      <c r="H7" s="27" t="s">
        <v>179</v>
      </c>
      <c r="I7" s="6">
        <f t="shared" si="5"/>
        <v>38.666666666666664</v>
      </c>
      <c r="J7" s="6">
        <f t="shared" si="6"/>
        <v>8.2857142857142865</v>
      </c>
      <c r="K7" s="6">
        <f t="shared" si="7"/>
        <v>28</v>
      </c>
      <c r="L7">
        <v>4</v>
      </c>
      <c r="M7">
        <v>0</v>
      </c>
      <c r="N7">
        <v>37</v>
      </c>
      <c r="O7">
        <v>1</v>
      </c>
      <c r="P7" s="2"/>
      <c r="Q7" s="2"/>
      <c r="R7" s="2"/>
      <c r="S7" s="2"/>
      <c r="T7">
        <v>2</v>
      </c>
      <c r="U7">
        <v>0</v>
      </c>
      <c r="V7">
        <v>19</v>
      </c>
      <c r="W7">
        <v>0</v>
      </c>
      <c r="X7" s="2">
        <v>4</v>
      </c>
      <c r="Y7" s="2">
        <v>2</v>
      </c>
      <c r="Z7" s="2">
        <v>37</v>
      </c>
      <c r="AA7" s="2">
        <v>1</v>
      </c>
      <c r="AF7" s="2">
        <v>4</v>
      </c>
      <c r="AG7" s="2">
        <v>0</v>
      </c>
      <c r="AH7" s="2">
        <v>23</v>
      </c>
      <c r="AI7" s="2">
        <v>1</v>
      </c>
      <c r="AJ7" s="1"/>
      <c r="AK7" s="1"/>
      <c r="AL7" s="1"/>
      <c r="AM7" s="1"/>
    </row>
    <row r="8" spans="1:39" ht="15" customHeight="1" x14ac:dyDescent="0.2">
      <c r="A8" t="s">
        <v>6</v>
      </c>
      <c r="B8" t="s">
        <v>7</v>
      </c>
      <c r="C8">
        <f t="shared" si="0"/>
        <v>3</v>
      </c>
      <c r="D8">
        <f t="shared" si="1"/>
        <v>5</v>
      </c>
      <c r="E8">
        <f t="shared" si="2"/>
        <v>0</v>
      </c>
      <c r="F8">
        <f t="shared" si="3"/>
        <v>31</v>
      </c>
      <c r="G8">
        <f t="shared" si="4"/>
        <v>2</v>
      </c>
      <c r="H8" s="27" t="s">
        <v>128</v>
      </c>
      <c r="I8" s="6">
        <f t="shared" si="5"/>
        <v>15.5</v>
      </c>
      <c r="J8" s="6">
        <f t="shared" si="6"/>
        <v>6.2</v>
      </c>
      <c r="K8" s="6">
        <f t="shared" si="7"/>
        <v>15</v>
      </c>
      <c r="L8">
        <v>2</v>
      </c>
      <c r="M8">
        <v>0</v>
      </c>
      <c r="N8">
        <v>7</v>
      </c>
      <c r="O8">
        <v>0</v>
      </c>
      <c r="P8" s="2"/>
      <c r="Q8" s="2"/>
      <c r="R8" s="2"/>
      <c r="S8" s="2"/>
      <c r="T8">
        <v>2</v>
      </c>
      <c r="U8">
        <v>0</v>
      </c>
      <c r="V8">
        <v>9</v>
      </c>
      <c r="W8">
        <v>1</v>
      </c>
      <c r="X8" s="2"/>
      <c r="Y8" s="2"/>
      <c r="Z8" s="2"/>
      <c r="AA8" s="2"/>
      <c r="AB8" s="1">
        <v>1</v>
      </c>
      <c r="AC8" s="1">
        <v>0</v>
      </c>
      <c r="AD8" s="1">
        <v>15</v>
      </c>
      <c r="AE8" s="1">
        <v>1</v>
      </c>
      <c r="AF8" s="2"/>
      <c r="AG8" s="2"/>
      <c r="AH8" s="2"/>
      <c r="AI8" s="2"/>
    </row>
    <row r="9" spans="1:39" ht="15" customHeight="1" x14ac:dyDescent="0.2">
      <c r="A9" t="s">
        <v>15</v>
      </c>
      <c r="B9" t="s">
        <v>16</v>
      </c>
      <c r="C9">
        <f t="shared" si="0"/>
        <v>1</v>
      </c>
      <c r="D9">
        <f t="shared" si="1"/>
        <v>1</v>
      </c>
      <c r="E9">
        <f t="shared" si="2"/>
        <v>0</v>
      </c>
      <c r="F9">
        <f t="shared" si="3"/>
        <v>1</v>
      </c>
      <c r="G9">
        <f t="shared" si="4"/>
        <v>1</v>
      </c>
      <c r="H9" s="27" t="s">
        <v>180</v>
      </c>
      <c r="I9" s="6">
        <f t="shared" si="5"/>
        <v>1</v>
      </c>
      <c r="J9" s="6">
        <f t="shared" si="6"/>
        <v>1</v>
      </c>
      <c r="K9" s="6">
        <f t="shared" si="7"/>
        <v>6</v>
      </c>
      <c r="P9" s="2"/>
      <c r="Q9" s="2"/>
      <c r="R9" s="2"/>
      <c r="S9" s="2"/>
      <c r="X9" s="2"/>
      <c r="Y9" s="2"/>
      <c r="Z9" s="2"/>
      <c r="AA9" s="2"/>
      <c r="AB9">
        <v>1</v>
      </c>
      <c r="AC9">
        <v>0</v>
      </c>
      <c r="AD9">
        <v>1</v>
      </c>
      <c r="AE9">
        <v>1</v>
      </c>
      <c r="AF9" s="2"/>
      <c r="AG9" s="2"/>
      <c r="AH9" s="2"/>
      <c r="AI9" s="2"/>
    </row>
    <row r="10" spans="1:39" ht="15" customHeight="1" x14ac:dyDescent="0.2">
      <c r="A10" t="s">
        <v>6</v>
      </c>
      <c r="B10" t="s">
        <v>8</v>
      </c>
      <c r="C10">
        <f t="shared" si="0"/>
        <v>1</v>
      </c>
      <c r="D10">
        <f t="shared" si="1"/>
        <v>2</v>
      </c>
      <c r="E10">
        <f t="shared" si="2"/>
        <v>0</v>
      </c>
      <c r="F10">
        <f t="shared" si="3"/>
        <v>11</v>
      </c>
      <c r="G10">
        <f t="shared" si="4"/>
        <v>1</v>
      </c>
      <c r="H10" s="27" t="s">
        <v>181</v>
      </c>
      <c r="I10" s="6">
        <f t="shared" si="5"/>
        <v>11</v>
      </c>
      <c r="J10" s="6">
        <f t="shared" si="6"/>
        <v>5.5</v>
      </c>
      <c r="K10" s="6">
        <f t="shared" si="7"/>
        <v>12</v>
      </c>
      <c r="P10" s="2"/>
      <c r="Q10" s="2"/>
      <c r="R10" s="2"/>
      <c r="S10" s="2"/>
      <c r="T10">
        <v>2</v>
      </c>
      <c r="U10">
        <v>0</v>
      </c>
      <c r="V10">
        <v>11</v>
      </c>
      <c r="W10">
        <v>1</v>
      </c>
      <c r="X10" s="2"/>
      <c r="Y10" s="2"/>
      <c r="Z10" s="2"/>
      <c r="AA10" s="2"/>
      <c r="AB10" s="1"/>
      <c r="AC10" s="1"/>
      <c r="AD10" s="1"/>
      <c r="AE10" s="1"/>
      <c r="AF10" s="2"/>
      <c r="AG10" s="2"/>
      <c r="AH10" s="2"/>
      <c r="AI10" s="2"/>
    </row>
    <row r="11" spans="1:39" ht="15" customHeight="1" x14ac:dyDescent="0.2">
      <c r="A11" t="s">
        <v>27</v>
      </c>
      <c r="B11" t="s">
        <v>28</v>
      </c>
      <c r="C11">
        <f t="shared" si="0"/>
        <v>3</v>
      </c>
      <c r="D11">
        <f t="shared" si="1"/>
        <v>9</v>
      </c>
      <c r="E11">
        <f t="shared" si="2"/>
        <v>0</v>
      </c>
      <c r="F11">
        <f t="shared" si="3"/>
        <v>52</v>
      </c>
      <c r="G11">
        <f t="shared" si="4"/>
        <v>1</v>
      </c>
      <c r="H11" s="27" t="s">
        <v>182</v>
      </c>
      <c r="I11" s="6">
        <f t="shared" si="5"/>
        <v>52</v>
      </c>
      <c r="J11" s="6">
        <f t="shared" si="6"/>
        <v>5.7777777777777777</v>
      </c>
      <c r="K11" s="6">
        <f t="shared" si="7"/>
        <v>54</v>
      </c>
      <c r="P11" s="2">
        <v>4</v>
      </c>
      <c r="Q11" s="2">
        <v>0</v>
      </c>
      <c r="R11" s="2">
        <v>24</v>
      </c>
      <c r="S11" s="2">
        <v>1</v>
      </c>
      <c r="T11" s="1">
        <v>1</v>
      </c>
      <c r="U11" s="1">
        <v>0</v>
      </c>
      <c r="V11" s="1">
        <v>2</v>
      </c>
      <c r="W11" s="1">
        <v>0</v>
      </c>
      <c r="X11" s="2">
        <v>4</v>
      </c>
      <c r="Y11" s="2">
        <v>0</v>
      </c>
      <c r="Z11" s="2">
        <v>26</v>
      </c>
      <c r="AA11" s="2">
        <v>0</v>
      </c>
      <c r="AB11" s="1"/>
      <c r="AC11" s="1"/>
      <c r="AD11" s="1"/>
      <c r="AE11" s="1"/>
      <c r="AF11" s="2"/>
      <c r="AG11" s="2"/>
      <c r="AH11" s="2"/>
      <c r="AI11" s="2"/>
    </row>
    <row r="12" spans="1:39" ht="15" customHeight="1" x14ac:dyDescent="0.2">
      <c r="A12" t="s">
        <v>2</v>
      </c>
      <c r="B12" t="s">
        <v>3</v>
      </c>
      <c r="C12">
        <f t="shared" si="0"/>
        <v>4</v>
      </c>
      <c r="D12">
        <f t="shared" si="1"/>
        <v>15</v>
      </c>
      <c r="E12">
        <f t="shared" si="2"/>
        <v>0</v>
      </c>
      <c r="F12">
        <f t="shared" si="3"/>
        <v>121</v>
      </c>
      <c r="G12">
        <f t="shared" si="4"/>
        <v>1</v>
      </c>
      <c r="H12" s="27" t="s">
        <v>183</v>
      </c>
      <c r="I12" s="6">
        <f t="shared" si="5"/>
        <v>121</v>
      </c>
      <c r="J12" s="6">
        <f t="shared" si="6"/>
        <v>8.0666666666666664</v>
      </c>
      <c r="K12" s="6">
        <f t="shared" si="7"/>
        <v>90</v>
      </c>
      <c r="L12">
        <v>4</v>
      </c>
      <c r="M12">
        <v>0</v>
      </c>
      <c r="N12">
        <v>31</v>
      </c>
      <c r="O12">
        <v>1</v>
      </c>
      <c r="P12" s="2">
        <v>4</v>
      </c>
      <c r="Q12" s="2">
        <v>0</v>
      </c>
      <c r="R12" s="2">
        <v>30</v>
      </c>
      <c r="S12" s="2">
        <v>0</v>
      </c>
      <c r="T12" s="1"/>
      <c r="U12" s="1"/>
      <c r="V12" s="1"/>
      <c r="W12" s="1"/>
      <c r="X12" s="2"/>
      <c r="Y12" s="2"/>
      <c r="Z12" s="2"/>
      <c r="AA12" s="2"/>
      <c r="AB12" s="1">
        <v>3</v>
      </c>
      <c r="AC12" s="1">
        <v>0</v>
      </c>
      <c r="AD12" s="1">
        <v>21</v>
      </c>
      <c r="AE12" s="1">
        <v>0</v>
      </c>
      <c r="AF12" s="2">
        <v>4</v>
      </c>
      <c r="AG12" s="2">
        <v>0</v>
      </c>
      <c r="AH12" s="2">
        <v>39</v>
      </c>
      <c r="AI12" s="2">
        <v>0</v>
      </c>
      <c r="AJ12" s="1"/>
      <c r="AK12" s="1"/>
      <c r="AL12" s="1"/>
      <c r="AM12" s="1"/>
    </row>
    <row r="13" spans="1:39" ht="15" customHeight="1" x14ac:dyDescent="0.2">
      <c r="A13" t="s">
        <v>34</v>
      </c>
      <c r="B13" t="s">
        <v>65</v>
      </c>
      <c r="C13">
        <f t="shared" si="0"/>
        <v>1</v>
      </c>
      <c r="D13">
        <f t="shared" si="1"/>
        <v>4</v>
      </c>
      <c r="E13">
        <f t="shared" si="2"/>
        <v>0</v>
      </c>
      <c r="F13">
        <f t="shared" si="3"/>
        <v>22</v>
      </c>
      <c r="G13">
        <f t="shared" si="4"/>
        <v>0</v>
      </c>
      <c r="I13" s="6" t="e">
        <f t="shared" si="5"/>
        <v>#DIV/0!</v>
      </c>
      <c r="J13" s="6">
        <f t="shared" si="6"/>
        <v>5.5</v>
      </c>
      <c r="K13" s="6" t="e">
        <f>H13/I13</f>
        <v>#DIV/0!</v>
      </c>
      <c r="P13" s="2"/>
      <c r="Q13" s="2"/>
      <c r="R13" s="2"/>
      <c r="S13" s="2"/>
      <c r="X13" s="2"/>
      <c r="Y13" s="2"/>
      <c r="Z13" s="2"/>
      <c r="AA13" s="2"/>
      <c r="AB13">
        <v>4</v>
      </c>
      <c r="AC13">
        <v>0</v>
      </c>
      <c r="AD13">
        <v>22</v>
      </c>
      <c r="AE13">
        <v>0</v>
      </c>
      <c r="AF13" s="2"/>
      <c r="AG13" s="2"/>
      <c r="AH13" s="2"/>
      <c r="AI13" s="2"/>
    </row>
    <row r="14" spans="1:39" ht="15" customHeight="1" x14ac:dyDescent="0.2">
      <c r="A14" t="s">
        <v>66</v>
      </c>
      <c r="B14" t="s">
        <v>67</v>
      </c>
      <c r="C14">
        <f t="shared" si="0"/>
        <v>1</v>
      </c>
      <c r="D14">
        <f t="shared" si="1"/>
        <v>2</v>
      </c>
      <c r="E14">
        <f t="shared" si="2"/>
        <v>0</v>
      </c>
      <c r="F14">
        <f t="shared" si="3"/>
        <v>20</v>
      </c>
      <c r="G14">
        <f t="shared" si="4"/>
        <v>0</v>
      </c>
      <c r="I14" s="6" t="e">
        <f t="shared" si="5"/>
        <v>#DIV/0!</v>
      </c>
      <c r="J14" s="6">
        <f t="shared" si="6"/>
        <v>10</v>
      </c>
      <c r="K14" s="6" t="e">
        <f>H14/I14</f>
        <v>#DIV/0!</v>
      </c>
      <c r="P14" s="2"/>
      <c r="Q14" s="2"/>
      <c r="R14" s="2"/>
      <c r="S14" s="2"/>
      <c r="X14" s="2"/>
      <c r="Y14" s="2"/>
      <c r="Z14" s="2"/>
      <c r="AA14" s="2"/>
      <c r="AB14">
        <v>2</v>
      </c>
      <c r="AC14">
        <v>0</v>
      </c>
      <c r="AD14">
        <v>20</v>
      </c>
      <c r="AE14">
        <v>0</v>
      </c>
      <c r="AF14" s="2"/>
      <c r="AG14" s="2"/>
      <c r="AH14" s="2"/>
      <c r="AI14" s="2"/>
    </row>
    <row r="15" spans="1:39" ht="15" customHeight="1" x14ac:dyDescent="0.2">
      <c r="A15" t="s">
        <v>60</v>
      </c>
      <c r="B15" t="s">
        <v>61</v>
      </c>
      <c r="C15">
        <f t="shared" si="0"/>
        <v>1</v>
      </c>
      <c r="D15">
        <f t="shared" si="1"/>
        <v>2</v>
      </c>
      <c r="E15">
        <f t="shared" si="2"/>
        <v>0</v>
      </c>
      <c r="F15">
        <f t="shared" si="3"/>
        <v>7</v>
      </c>
      <c r="G15">
        <f t="shared" si="4"/>
        <v>0</v>
      </c>
      <c r="I15" s="6" t="e">
        <f t="shared" si="5"/>
        <v>#DIV/0!</v>
      </c>
      <c r="J15" s="6">
        <f t="shared" si="6"/>
        <v>3.5</v>
      </c>
      <c r="K15" s="6" t="e">
        <f>H15/I15</f>
        <v>#DIV/0!</v>
      </c>
      <c r="P15" s="2">
        <v>2</v>
      </c>
      <c r="Q15" s="2">
        <v>0</v>
      </c>
      <c r="R15" s="2">
        <v>7</v>
      </c>
      <c r="S15" s="2">
        <v>0</v>
      </c>
      <c r="X15" s="2"/>
      <c r="Y15" s="2"/>
      <c r="Z15" s="2"/>
      <c r="AA15" s="2"/>
      <c r="AF15" s="2"/>
      <c r="AG15" s="2"/>
      <c r="AH15" s="2"/>
      <c r="AI15" s="2"/>
    </row>
    <row r="16" spans="1:39" ht="15" customHeight="1" x14ac:dyDescent="0.2">
      <c r="A16" t="s">
        <v>37</v>
      </c>
      <c r="B16" t="s">
        <v>38</v>
      </c>
      <c r="C16">
        <f t="shared" si="0"/>
        <v>1</v>
      </c>
      <c r="D16">
        <f t="shared" si="1"/>
        <v>4</v>
      </c>
      <c r="E16">
        <f t="shared" si="2"/>
        <v>0</v>
      </c>
      <c r="F16">
        <f t="shared" si="3"/>
        <v>36</v>
      </c>
      <c r="G16">
        <f t="shared" si="4"/>
        <v>0</v>
      </c>
      <c r="I16" s="6" t="e">
        <f t="shared" si="5"/>
        <v>#DIV/0!</v>
      </c>
      <c r="J16" s="6">
        <f t="shared" si="6"/>
        <v>9</v>
      </c>
      <c r="K16" s="6" t="e">
        <f>H16/I16</f>
        <v>#DIV/0!</v>
      </c>
      <c r="P16" s="2">
        <v>4</v>
      </c>
      <c r="Q16" s="2">
        <v>0</v>
      </c>
      <c r="R16" s="2">
        <v>36</v>
      </c>
      <c r="S16" s="2">
        <v>0</v>
      </c>
      <c r="X16" s="2"/>
      <c r="Y16" s="2"/>
      <c r="Z16" s="2"/>
      <c r="AA16" s="2"/>
      <c r="AF16" s="2"/>
      <c r="AG16" s="2"/>
      <c r="AH16" s="2"/>
      <c r="AI16" s="2"/>
    </row>
    <row r="17" spans="1:7" ht="15" customHeight="1" x14ac:dyDescent="0.2">
      <c r="A17" t="s">
        <v>11</v>
      </c>
      <c r="B17" t="s">
        <v>12</v>
      </c>
      <c r="C17">
        <v>0</v>
      </c>
      <c r="D17">
        <v>0</v>
      </c>
      <c r="E17">
        <v>0</v>
      </c>
      <c r="F17">
        <v>0</v>
      </c>
      <c r="G17">
        <v>0</v>
      </c>
    </row>
    <row r="18" spans="1:7" ht="15" customHeight="1" x14ac:dyDescent="0.2">
      <c r="A18" t="s">
        <v>13</v>
      </c>
      <c r="B18" t="s">
        <v>14</v>
      </c>
      <c r="C18">
        <v>0</v>
      </c>
      <c r="D18">
        <v>0</v>
      </c>
      <c r="E18">
        <v>0</v>
      </c>
      <c r="F18">
        <v>0</v>
      </c>
      <c r="G18">
        <v>0</v>
      </c>
    </row>
    <row r="19" spans="1:7" ht="15" customHeight="1" x14ac:dyDescent="0.2">
      <c r="A19" t="s">
        <v>83</v>
      </c>
      <c r="B19" t="s">
        <v>84</v>
      </c>
      <c r="C19">
        <v>0</v>
      </c>
      <c r="D19">
        <v>0</v>
      </c>
      <c r="E19">
        <v>0</v>
      </c>
      <c r="F19">
        <v>0</v>
      </c>
      <c r="G19">
        <v>0</v>
      </c>
    </row>
    <row r="20" spans="1:7" ht="15" customHeight="1" x14ac:dyDescent="0.2">
      <c r="A20" t="s">
        <v>82</v>
      </c>
      <c r="B20" t="s">
        <v>20</v>
      </c>
      <c r="C20">
        <v>0</v>
      </c>
      <c r="D20">
        <v>0</v>
      </c>
      <c r="E20">
        <v>0</v>
      </c>
      <c r="F20">
        <v>0</v>
      </c>
      <c r="G20">
        <v>0</v>
      </c>
    </row>
    <row r="21" spans="1:7" ht="15" customHeight="1" x14ac:dyDescent="0.2">
      <c r="A21" t="s">
        <v>57</v>
      </c>
      <c r="B21" t="s">
        <v>74</v>
      </c>
      <c r="C21">
        <v>0</v>
      </c>
      <c r="D21">
        <v>0</v>
      </c>
      <c r="E21">
        <v>0</v>
      </c>
      <c r="F21">
        <v>0</v>
      </c>
      <c r="G21">
        <v>0</v>
      </c>
    </row>
  </sheetData>
  <mergeCells count="7">
    <mergeCell ref="AB1:AE1"/>
    <mergeCell ref="AF1:AI1"/>
    <mergeCell ref="AJ1:AM1"/>
    <mergeCell ref="L1:O1"/>
    <mergeCell ref="P1:S1"/>
    <mergeCell ref="T1:W1"/>
    <mergeCell ref="X1:AA1"/>
  </mergeCells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"/>
  <sheetViews>
    <sheetView workbookViewId="0">
      <selection sqref="A1:IV65536"/>
    </sheetView>
  </sheetViews>
  <sheetFormatPr defaultRowHeight="12.75" x14ac:dyDescent="0.2"/>
  <cols>
    <col min="1" max="1" width="12.140625" style="10" customWidth="1"/>
    <col min="2" max="2" width="11.85546875" style="10" customWidth="1"/>
    <col min="3" max="8" width="9.140625" style="10"/>
    <col min="9" max="11" width="9.140625" style="11"/>
    <col min="12" max="39" width="4.7109375" style="10" customWidth="1"/>
    <col min="40" max="43" width="4.7109375" style="13" customWidth="1"/>
    <col min="44" max="55" width="4.7109375" style="10" customWidth="1"/>
    <col min="56" max="16384" width="9.140625" style="10"/>
  </cols>
  <sheetData>
    <row r="1" spans="1:55" s="8" customFormat="1" ht="30" customHeight="1" x14ac:dyDescent="0.2">
      <c r="A1" s="7" t="s">
        <v>0</v>
      </c>
      <c r="B1" s="7" t="s">
        <v>1</v>
      </c>
      <c r="C1" s="8" t="s">
        <v>22</v>
      </c>
      <c r="D1" s="8" t="s">
        <v>50</v>
      </c>
      <c r="E1" s="8" t="s">
        <v>51</v>
      </c>
      <c r="F1" s="8" t="s">
        <v>21</v>
      </c>
      <c r="G1" s="8" t="s">
        <v>52</v>
      </c>
      <c r="H1" s="8" t="s">
        <v>53</v>
      </c>
      <c r="I1" s="9" t="s">
        <v>23</v>
      </c>
      <c r="J1" s="9" t="s">
        <v>54</v>
      </c>
      <c r="K1" s="9" t="s">
        <v>24</v>
      </c>
      <c r="L1" s="37" t="s">
        <v>69</v>
      </c>
      <c r="M1" s="37"/>
      <c r="N1" s="37"/>
      <c r="O1" s="36"/>
      <c r="P1" s="36" t="s">
        <v>72</v>
      </c>
      <c r="Q1" s="36"/>
      <c r="R1" s="36"/>
      <c r="S1" s="36"/>
      <c r="T1" s="36" t="s">
        <v>46</v>
      </c>
      <c r="U1" s="36"/>
      <c r="V1" s="36"/>
      <c r="W1" s="36"/>
      <c r="X1" s="36" t="s">
        <v>68</v>
      </c>
      <c r="Y1" s="36"/>
      <c r="Z1" s="36"/>
      <c r="AA1" s="36"/>
      <c r="AB1" s="36" t="s">
        <v>72</v>
      </c>
      <c r="AC1" s="36"/>
      <c r="AD1" s="36"/>
      <c r="AE1" s="36"/>
      <c r="AF1" s="36" t="s">
        <v>33</v>
      </c>
      <c r="AG1" s="36"/>
      <c r="AH1" s="36"/>
      <c r="AI1" s="36"/>
      <c r="AJ1" s="36" t="s">
        <v>78</v>
      </c>
      <c r="AK1" s="36"/>
      <c r="AL1" s="36"/>
      <c r="AM1" s="36"/>
      <c r="AN1" s="36" t="s">
        <v>79</v>
      </c>
      <c r="AO1" s="36"/>
      <c r="AP1" s="36"/>
      <c r="AQ1" s="36"/>
      <c r="AR1" s="36" t="s">
        <v>62</v>
      </c>
      <c r="AS1" s="36"/>
      <c r="AT1" s="36"/>
      <c r="AU1" s="36"/>
      <c r="AV1" s="36" t="s">
        <v>80</v>
      </c>
      <c r="AW1" s="36"/>
      <c r="AX1" s="36"/>
      <c r="AY1" s="36"/>
      <c r="AZ1" s="36" t="s">
        <v>81</v>
      </c>
      <c r="BA1" s="36"/>
      <c r="BB1" s="36"/>
      <c r="BC1" s="36"/>
    </row>
    <row r="2" spans="1:55" ht="15" customHeight="1" x14ac:dyDescent="0.2">
      <c r="A2" s="10" t="s">
        <v>2</v>
      </c>
      <c r="B2" s="10" t="s">
        <v>3</v>
      </c>
      <c r="C2" s="10">
        <f t="shared" ref="C2:C18" si="0">COUNT(L2, P2, T2, X2, AB2, AF2, AJ2, AN2, AR2, AV2, AZ2)</f>
        <v>9</v>
      </c>
      <c r="D2" s="10">
        <f t="shared" ref="D2:D18" si="1">SUM(L2, P2, T2, X2, AB2, AF2, AJ2, AN2, AR2, AV2, AZ2)</f>
        <v>33</v>
      </c>
      <c r="E2" s="10">
        <f t="shared" ref="E2:E18" si="2">SUM(M2, Q2, U2, Y2, AC2, AG2, AK2, AO2, AS2, AW2, BA2)</f>
        <v>1</v>
      </c>
      <c r="F2" s="10">
        <f t="shared" ref="F2:F18" si="3">SUM(N2, R2, V2, Z2, AD2, AH2, AL2, AP2, AT2, AX2, BB2)</f>
        <v>204</v>
      </c>
      <c r="G2" s="10">
        <f t="shared" ref="G2:G18" si="4">SUM(O2, S2, W2, AA2, AE2, AI2, AM2, AQ2, AU2, AY2, BC2)</f>
        <v>14</v>
      </c>
      <c r="H2" s="28" t="s">
        <v>119</v>
      </c>
      <c r="I2" s="11">
        <f t="shared" ref="I2:I18" si="5">F2/G2</f>
        <v>14.571428571428571</v>
      </c>
      <c r="J2" s="11">
        <f t="shared" ref="J2:J18" si="6">F2/D2</f>
        <v>6.1818181818181817</v>
      </c>
      <c r="K2" s="11">
        <f t="shared" ref="K2:K18" si="7">(D2*6)/G2</f>
        <v>14.142857142857142</v>
      </c>
      <c r="L2" s="10">
        <v>3</v>
      </c>
      <c r="M2" s="10">
        <v>0</v>
      </c>
      <c r="N2" s="10">
        <v>19</v>
      </c>
      <c r="O2" s="10">
        <v>0</v>
      </c>
      <c r="P2" s="12">
        <v>4</v>
      </c>
      <c r="Q2" s="12">
        <v>0</v>
      </c>
      <c r="R2" s="12">
        <v>28</v>
      </c>
      <c r="S2" s="12">
        <v>1</v>
      </c>
      <c r="T2" s="13">
        <v>4</v>
      </c>
      <c r="U2" s="13">
        <v>1</v>
      </c>
      <c r="V2" s="13">
        <v>15</v>
      </c>
      <c r="W2" s="13">
        <v>3</v>
      </c>
      <c r="X2" s="12"/>
      <c r="Y2" s="12"/>
      <c r="Z2" s="12"/>
      <c r="AA2" s="12"/>
      <c r="AB2" s="13">
        <v>4</v>
      </c>
      <c r="AC2" s="13">
        <v>0</v>
      </c>
      <c r="AD2" s="13">
        <v>18</v>
      </c>
      <c r="AE2" s="13">
        <v>3</v>
      </c>
      <c r="AF2" s="12">
        <v>4</v>
      </c>
      <c r="AG2" s="12">
        <v>0</v>
      </c>
      <c r="AH2" s="12">
        <v>35</v>
      </c>
      <c r="AI2" s="12">
        <v>1</v>
      </c>
      <c r="AJ2" s="13"/>
      <c r="AK2" s="13"/>
      <c r="AL2" s="13"/>
      <c r="AM2" s="13"/>
      <c r="AN2" s="12">
        <v>4</v>
      </c>
      <c r="AO2" s="12">
        <v>0</v>
      </c>
      <c r="AP2" s="12">
        <v>12</v>
      </c>
      <c r="AQ2" s="12">
        <v>4</v>
      </c>
      <c r="AR2" s="13">
        <v>2</v>
      </c>
      <c r="AS2" s="13">
        <v>0</v>
      </c>
      <c r="AT2" s="13">
        <v>2</v>
      </c>
      <c r="AU2" s="13">
        <v>1</v>
      </c>
      <c r="AV2" s="12">
        <v>4</v>
      </c>
      <c r="AW2" s="12">
        <v>0</v>
      </c>
      <c r="AX2" s="12">
        <v>37</v>
      </c>
      <c r="AY2" s="12">
        <v>0</v>
      </c>
      <c r="AZ2" s="13">
        <v>4</v>
      </c>
      <c r="BA2" s="13">
        <v>0</v>
      </c>
      <c r="BB2" s="13">
        <v>38</v>
      </c>
      <c r="BC2" s="13">
        <v>1</v>
      </c>
    </row>
    <row r="3" spans="1:55" ht="15" customHeight="1" x14ac:dyDescent="0.2">
      <c r="A3" s="10" t="s">
        <v>55</v>
      </c>
      <c r="B3" s="14" t="s">
        <v>56</v>
      </c>
      <c r="C3" s="10">
        <f t="shared" si="0"/>
        <v>7</v>
      </c>
      <c r="D3" s="10">
        <f t="shared" si="1"/>
        <v>22</v>
      </c>
      <c r="E3" s="10">
        <f t="shared" si="2"/>
        <v>1</v>
      </c>
      <c r="F3" s="10">
        <f t="shared" si="3"/>
        <v>84</v>
      </c>
      <c r="G3" s="10">
        <f t="shared" si="4"/>
        <v>11</v>
      </c>
      <c r="H3" s="28" t="s">
        <v>156</v>
      </c>
      <c r="I3" s="11">
        <f t="shared" si="5"/>
        <v>7.6363636363636367</v>
      </c>
      <c r="J3" s="11">
        <f t="shared" si="6"/>
        <v>3.8181818181818183</v>
      </c>
      <c r="K3" s="11">
        <f t="shared" si="7"/>
        <v>12</v>
      </c>
      <c r="P3" s="12">
        <v>4</v>
      </c>
      <c r="Q3" s="12">
        <v>0</v>
      </c>
      <c r="R3" s="12">
        <v>23</v>
      </c>
      <c r="S3" s="12">
        <v>0</v>
      </c>
      <c r="T3" s="13">
        <v>4</v>
      </c>
      <c r="U3" s="13">
        <v>0</v>
      </c>
      <c r="V3" s="13">
        <v>12</v>
      </c>
      <c r="W3" s="13">
        <v>1</v>
      </c>
      <c r="X3" s="12">
        <v>1</v>
      </c>
      <c r="Y3" s="12">
        <v>0</v>
      </c>
      <c r="Z3" s="12">
        <v>9</v>
      </c>
      <c r="AA3" s="12">
        <v>1</v>
      </c>
      <c r="AB3" s="13">
        <v>4</v>
      </c>
      <c r="AC3" s="13">
        <v>0</v>
      </c>
      <c r="AD3" s="13">
        <v>9</v>
      </c>
      <c r="AE3" s="13">
        <v>3</v>
      </c>
      <c r="AF3" s="12"/>
      <c r="AG3" s="12"/>
      <c r="AH3" s="12"/>
      <c r="AI3" s="12"/>
      <c r="AN3" s="12"/>
      <c r="AO3" s="12"/>
      <c r="AP3" s="12"/>
      <c r="AQ3" s="12"/>
      <c r="AR3" s="10">
        <v>1</v>
      </c>
      <c r="AS3" s="10">
        <v>0</v>
      </c>
      <c r="AT3" s="10">
        <v>5</v>
      </c>
      <c r="AU3" s="10">
        <v>1</v>
      </c>
      <c r="AV3" s="12">
        <v>4</v>
      </c>
      <c r="AW3" s="12">
        <v>0</v>
      </c>
      <c r="AX3" s="12">
        <v>13</v>
      </c>
      <c r="AY3" s="12">
        <v>3</v>
      </c>
      <c r="AZ3" s="13">
        <v>4</v>
      </c>
      <c r="BA3" s="13">
        <v>1</v>
      </c>
      <c r="BB3" s="13">
        <v>13</v>
      </c>
      <c r="BC3" s="13">
        <v>2</v>
      </c>
    </row>
    <row r="4" spans="1:55" ht="15" customHeight="1" x14ac:dyDescent="0.2">
      <c r="A4" s="10" t="s">
        <v>11</v>
      </c>
      <c r="B4" s="10" t="s">
        <v>12</v>
      </c>
      <c r="C4" s="10">
        <f t="shared" si="0"/>
        <v>6</v>
      </c>
      <c r="D4" s="10">
        <f t="shared" si="1"/>
        <v>16</v>
      </c>
      <c r="E4" s="10">
        <f t="shared" si="2"/>
        <v>0</v>
      </c>
      <c r="F4" s="10">
        <f t="shared" si="3"/>
        <v>88</v>
      </c>
      <c r="G4" s="10">
        <f t="shared" si="4"/>
        <v>8</v>
      </c>
      <c r="H4" s="28" t="s">
        <v>169</v>
      </c>
      <c r="I4" s="11">
        <f t="shared" si="5"/>
        <v>11</v>
      </c>
      <c r="J4" s="11">
        <f t="shared" si="6"/>
        <v>5.5</v>
      </c>
      <c r="K4" s="11">
        <f t="shared" si="7"/>
        <v>12</v>
      </c>
      <c r="P4" s="12">
        <v>2</v>
      </c>
      <c r="Q4" s="12">
        <v>0</v>
      </c>
      <c r="R4" s="12">
        <v>12</v>
      </c>
      <c r="S4" s="12">
        <v>2</v>
      </c>
      <c r="X4" s="12">
        <v>3</v>
      </c>
      <c r="Y4" s="12">
        <v>0</v>
      </c>
      <c r="Z4" s="12">
        <v>5</v>
      </c>
      <c r="AA4" s="12">
        <v>1</v>
      </c>
      <c r="AF4" s="12"/>
      <c r="AG4" s="12"/>
      <c r="AH4" s="12"/>
      <c r="AI4" s="12"/>
      <c r="AJ4" s="10">
        <v>3</v>
      </c>
      <c r="AK4" s="10">
        <v>0</v>
      </c>
      <c r="AL4" s="10">
        <v>29</v>
      </c>
      <c r="AM4" s="10">
        <v>0</v>
      </c>
      <c r="AN4" s="12"/>
      <c r="AO4" s="12"/>
      <c r="AP4" s="12"/>
      <c r="AQ4" s="12"/>
      <c r="AR4" s="10">
        <v>2</v>
      </c>
      <c r="AS4" s="10">
        <v>0</v>
      </c>
      <c r="AT4" s="10">
        <v>2</v>
      </c>
      <c r="AU4" s="10">
        <v>2</v>
      </c>
      <c r="AV4" s="12">
        <v>3</v>
      </c>
      <c r="AW4" s="12">
        <v>0</v>
      </c>
      <c r="AX4" s="12">
        <v>17</v>
      </c>
      <c r="AY4" s="12">
        <v>1</v>
      </c>
      <c r="AZ4" s="13">
        <v>3</v>
      </c>
      <c r="BA4" s="13">
        <v>0</v>
      </c>
      <c r="BB4" s="13">
        <v>23</v>
      </c>
      <c r="BC4" s="13">
        <v>2</v>
      </c>
    </row>
    <row r="5" spans="1:55" ht="15" customHeight="1" x14ac:dyDescent="0.2">
      <c r="A5" s="10" t="s">
        <v>4</v>
      </c>
      <c r="B5" s="10" t="s">
        <v>5</v>
      </c>
      <c r="C5" s="10">
        <f t="shared" si="0"/>
        <v>11</v>
      </c>
      <c r="D5" s="10">
        <f t="shared" si="1"/>
        <v>28</v>
      </c>
      <c r="E5" s="10">
        <f t="shared" si="2"/>
        <v>0</v>
      </c>
      <c r="F5" s="10">
        <f t="shared" si="3"/>
        <v>210</v>
      </c>
      <c r="G5" s="10">
        <f t="shared" si="4"/>
        <v>6</v>
      </c>
      <c r="H5" s="28" t="s">
        <v>123</v>
      </c>
      <c r="I5" s="11">
        <f t="shared" si="5"/>
        <v>35</v>
      </c>
      <c r="J5" s="11">
        <f t="shared" si="6"/>
        <v>7.5</v>
      </c>
      <c r="K5" s="11">
        <f t="shared" si="7"/>
        <v>28</v>
      </c>
      <c r="L5" s="10">
        <v>2</v>
      </c>
      <c r="M5" s="10">
        <v>0</v>
      </c>
      <c r="N5" s="10">
        <v>6</v>
      </c>
      <c r="O5" s="10">
        <v>1</v>
      </c>
      <c r="P5" s="12">
        <v>3</v>
      </c>
      <c r="Q5" s="12">
        <v>0</v>
      </c>
      <c r="R5" s="12">
        <v>12</v>
      </c>
      <c r="S5" s="12">
        <v>2</v>
      </c>
      <c r="T5" s="13">
        <v>2</v>
      </c>
      <c r="U5" s="13">
        <v>0</v>
      </c>
      <c r="V5" s="13">
        <v>22</v>
      </c>
      <c r="W5" s="13">
        <v>1</v>
      </c>
      <c r="X5" s="12">
        <v>2</v>
      </c>
      <c r="Y5" s="12">
        <v>0</v>
      </c>
      <c r="Z5" s="12">
        <v>10</v>
      </c>
      <c r="AA5" s="12">
        <v>1</v>
      </c>
      <c r="AB5" s="13">
        <v>2</v>
      </c>
      <c r="AC5" s="13">
        <v>0</v>
      </c>
      <c r="AD5" s="13">
        <v>16</v>
      </c>
      <c r="AE5" s="13">
        <v>0</v>
      </c>
      <c r="AF5" s="12">
        <v>4</v>
      </c>
      <c r="AG5" s="12">
        <v>0</v>
      </c>
      <c r="AH5" s="12">
        <v>27</v>
      </c>
      <c r="AI5" s="12">
        <v>0</v>
      </c>
      <c r="AJ5" s="13">
        <v>4</v>
      </c>
      <c r="AK5" s="13">
        <v>0</v>
      </c>
      <c r="AL5" s="13">
        <v>41</v>
      </c>
      <c r="AM5" s="13">
        <v>0</v>
      </c>
      <c r="AN5" s="12">
        <v>2</v>
      </c>
      <c r="AO5" s="12">
        <v>0</v>
      </c>
      <c r="AP5" s="12">
        <v>18</v>
      </c>
      <c r="AQ5" s="12">
        <v>0</v>
      </c>
      <c r="AR5" s="13">
        <v>1</v>
      </c>
      <c r="AS5" s="13">
        <v>0</v>
      </c>
      <c r="AT5" s="13">
        <v>2</v>
      </c>
      <c r="AU5" s="13">
        <v>0</v>
      </c>
      <c r="AV5" s="12">
        <v>4</v>
      </c>
      <c r="AW5" s="12">
        <v>0</v>
      </c>
      <c r="AX5" s="12">
        <v>32</v>
      </c>
      <c r="AY5" s="12">
        <v>1</v>
      </c>
      <c r="AZ5" s="13">
        <v>2</v>
      </c>
      <c r="BA5" s="13">
        <v>0</v>
      </c>
      <c r="BB5" s="13">
        <v>24</v>
      </c>
      <c r="BC5" s="13">
        <v>0</v>
      </c>
    </row>
    <row r="6" spans="1:55" ht="15" customHeight="1" x14ac:dyDescent="0.2">
      <c r="A6" s="10" t="s">
        <v>9</v>
      </c>
      <c r="B6" s="10" t="s">
        <v>70</v>
      </c>
      <c r="C6" s="10">
        <f t="shared" si="0"/>
        <v>4</v>
      </c>
      <c r="D6" s="10">
        <f t="shared" si="1"/>
        <v>12</v>
      </c>
      <c r="E6" s="10">
        <f t="shared" si="2"/>
        <v>1</v>
      </c>
      <c r="F6" s="10">
        <f t="shared" si="3"/>
        <v>56</v>
      </c>
      <c r="G6" s="10">
        <f t="shared" si="4"/>
        <v>5</v>
      </c>
      <c r="H6" s="28" t="s">
        <v>141</v>
      </c>
      <c r="I6" s="11">
        <f t="shared" si="5"/>
        <v>11.2</v>
      </c>
      <c r="J6" s="11">
        <f t="shared" si="6"/>
        <v>4.666666666666667</v>
      </c>
      <c r="K6" s="11">
        <f t="shared" si="7"/>
        <v>14.4</v>
      </c>
      <c r="L6" s="10">
        <v>3</v>
      </c>
      <c r="M6" s="10">
        <v>1</v>
      </c>
      <c r="N6" s="10">
        <v>8</v>
      </c>
      <c r="O6" s="10">
        <v>1</v>
      </c>
      <c r="P6" s="12">
        <v>2</v>
      </c>
      <c r="Q6" s="12">
        <v>0</v>
      </c>
      <c r="R6" s="12">
        <v>20</v>
      </c>
      <c r="S6" s="12">
        <v>0</v>
      </c>
      <c r="X6" s="12"/>
      <c r="Y6" s="12"/>
      <c r="Z6" s="12"/>
      <c r="AA6" s="12"/>
      <c r="AF6" s="12"/>
      <c r="AG6" s="12"/>
      <c r="AH6" s="12"/>
      <c r="AI6" s="12"/>
      <c r="AJ6" s="13"/>
      <c r="AK6" s="13"/>
      <c r="AL6" s="13"/>
      <c r="AM6" s="13"/>
      <c r="AN6" s="12"/>
      <c r="AO6" s="12"/>
      <c r="AP6" s="12"/>
      <c r="AQ6" s="12"/>
      <c r="AR6" s="13"/>
      <c r="AS6" s="13"/>
      <c r="AT6" s="13"/>
      <c r="AU6" s="13"/>
      <c r="AV6" s="12">
        <v>3</v>
      </c>
      <c r="AW6" s="12">
        <v>0</v>
      </c>
      <c r="AX6" s="12">
        <v>11</v>
      </c>
      <c r="AY6" s="12">
        <v>3</v>
      </c>
      <c r="AZ6" s="13">
        <v>4</v>
      </c>
      <c r="BA6" s="13">
        <v>0</v>
      </c>
      <c r="BB6" s="13">
        <v>17</v>
      </c>
      <c r="BC6" s="13">
        <v>1</v>
      </c>
    </row>
    <row r="7" spans="1:55" ht="15" customHeight="1" x14ac:dyDescent="0.2">
      <c r="A7" s="10" t="s">
        <v>9</v>
      </c>
      <c r="B7" s="10" t="s">
        <v>10</v>
      </c>
      <c r="C7" s="10">
        <f t="shared" si="0"/>
        <v>6</v>
      </c>
      <c r="D7" s="10">
        <f t="shared" si="1"/>
        <v>13</v>
      </c>
      <c r="E7" s="10">
        <f t="shared" si="2"/>
        <v>0</v>
      </c>
      <c r="F7" s="10">
        <f t="shared" si="3"/>
        <v>73</v>
      </c>
      <c r="G7" s="10">
        <f t="shared" si="4"/>
        <v>5</v>
      </c>
      <c r="H7" s="28" t="s">
        <v>172</v>
      </c>
      <c r="I7" s="11">
        <f t="shared" si="5"/>
        <v>14.6</v>
      </c>
      <c r="J7" s="11">
        <f t="shared" si="6"/>
        <v>5.615384615384615</v>
      </c>
      <c r="K7" s="11">
        <f t="shared" si="7"/>
        <v>15.6</v>
      </c>
      <c r="P7" s="12"/>
      <c r="Q7" s="12"/>
      <c r="R7" s="12"/>
      <c r="S7" s="12"/>
      <c r="T7" s="13">
        <v>2</v>
      </c>
      <c r="U7" s="13">
        <v>0</v>
      </c>
      <c r="V7" s="13">
        <v>12</v>
      </c>
      <c r="W7" s="13">
        <v>1</v>
      </c>
      <c r="X7" s="12">
        <v>3</v>
      </c>
      <c r="Y7" s="12">
        <v>0</v>
      </c>
      <c r="Z7" s="12">
        <v>12</v>
      </c>
      <c r="AA7" s="12">
        <v>1</v>
      </c>
      <c r="AB7" s="13"/>
      <c r="AC7" s="13"/>
      <c r="AD7" s="13"/>
      <c r="AE7" s="13"/>
      <c r="AF7" s="12"/>
      <c r="AG7" s="12"/>
      <c r="AH7" s="12"/>
      <c r="AI7" s="12"/>
      <c r="AJ7" s="13"/>
      <c r="AK7" s="13"/>
      <c r="AL7" s="13"/>
      <c r="AM7" s="13"/>
      <c r="AN7" s="12">
        <v>1</v>
      </c>
      <c r="AO7" s="12">
        <v>0</v>
      </c>
      <c r="AP7" s="12">
        <v>2</v>
      </c>
      <c r="AQ7" s="12">
        <v>0</v>
      </c>
      <c r="AR7" s="13">
        <v>3</v>
      </c>
      <c r="AS7" s="13">
        <v>0</v>
      </c>
      <c r="AT7" s="13">
        <v>10</v>
      </c>
      <c r="AU7" s="13">
        <v>2</v>
      </c>
      <c r="AV7" s="12">
        <v>2</v>
      </c>
      <c r="AW7" s="12">
        <v>0</v>
      </c>
      <c r="AX7" s="12">
        <v>21</v>
      </c>
      <c r="AY7" s="12">
        <v>1</v>
      </c>
      <c r="AZ7" s="13">
        <v>2</v>
      </c>
      <c r="BA7" s="13">
        <v>0</v>
      </c>
      <c r="BB7" s="13">
        <v>16</v>
      </c>
      <c r="BC7" s="13">
        <v>0</v>
      </c>
    </row>
    <row r="8" spans="1:55" ht="15" customHeight="1" x14ac:dyDescent="0.2">
      <c r="A8" s="10" t="s">
        <v>6</v>
      </c>
      <c r="B8" s="10" t="s">
        <v>8</v>
      </c>
      <c r="C8" s="10">
        <f t="shared" si="0"/>
        <v>4</v>
      </c>
      <c r="D8" s="10">
        <f t="shared" si="1"/>
        <v>7</v>
      </c>
      <c r="E8" s="10">
        <f t="shared" si="2"/>
        <v>0</v>
      </c>
      <c r="F8" s="10">
        <f t="shared" si="3"/>
        <v>54</v>
      </c>
      <c r="G8" s="10">
        <f t="shared" si="4"/>
        <v>4</v>
      </c>
      <c r="H8" s="28" t="s">
        <v>172</v>
      </c>
      <c r="I8" s="11">
        <f t="shared" si="5"/>
        <v>13.5</v>
      </c>
      <c r="J8" s="11">
        <f t="shared" si="6"/>
        <v>7.7142857142857144</v>
      </c>
      <c r="K8" s="11">
        <f t="shared" si="7"/>
        <v>10.5</v>
      </c>
      <c r="L8" s="10">
        <v>2</v>
      </c>
      <c r="M8" s="10">
        <v>0</v>
      </c>
      <c r="N8" s="10">
        <v>10</v>
      </c>
      <c r="O8" s="10">
        <v>2</v>
      </c>
      <c r="P8" s="12"/>
      <c r="Q8" s="12"/>
      <c r="R8" s="12"/>
      <c r="S8" s="12"/>
      <c r="X8" s="12">
        <v>2</v>
      </c>
      <c r="Y8" s="12">
        <v>0</v>
      </c>
      <c r="Z8" s="12">
        <v>7</v>
      </c>
      <c r="AA8" s="12">
        <v>1</v>
      </c>
      <c r="AB8" s="13"/>
      <c r="AC8" s="13"/>
      <c r="AD8" s="13"/>
      <c r="AE8" s="13"/>
      <c r="AF8" s="12">
        <v>1</v>
      </c>
      <c r="AG8" s="12">
        <v>0</v>
      </c>
      <c r="AH8" s="12">
        <v>17</v>
      </c>
      <c r="AI8" s="12">
        <v>0</v>
      </c>
      <c r="AN8" s="12"/>
      <c r="AO8" s="12"/>
      <c r="AP8" s="12"/>
      <c r="AQ8" s="12"/>
      <c r="AR8" s="10">
        <v>2</v>
      </c>
      <c r="AS8" s="10">
        <v>0</v>
      </c>
      <c r="AT8" s="10">
        <v>20</v>
      </c>
      <c r="AU8" s="10">
        <v>1</v>
      </c>
      <c r="AV8" s="12"/>
      <c r="AW8" s="12"/>
      <c r="AX8" s="12"/>
      <c r="AY8" s="12"/>
    </row>
    <row r="9" spans="1:55" ht="15" customHeight="1" x14ac:dyDescent="0.2">
      <c r="A9" s="10" t="s">
        <v>57</v>
      </c>
      <c r="B9" s="10" t="s">
        <v>58</v>
      </c>
      <c r="C9" s="10">
        <f t="shared" si="0"/>
        <v>7</v>
      </c>
      <c r="D9" s="10">
        <f t="shared" si="1"/>
        <v>17</v>
      </c>
      <c r="E9" s="10">
        <f t="shared" si="2"/>
        <v>0</v>
      </c>
      <c r="F9" s="10">
        <f t="shared" si="3"/>
        <v>134</v>
      </c>
      <c r="G9" s="10">
        <f t="shared" si="4"/>
        <v>4</v>
      </c>
      <c r="H9" s="28" t="s">
        <v>173</v>
      </c>
      <c r="I9" s="11">
        <f t="shared" si="5"/>
        <v>33.5</v>
      </c>
      <c r="J9" s="11">
        <f t="shared" si="6"/>
        <v>7.882352941176471</v>
      </c>
      <c r="K9" s="11">
        <f t="shared" si="7"/>
        <v>25.5</v>
      </c>
      <c r="L9" s="10">
        <v>2</v>
      </c>
      <c r="M9" s="10">
        <v>0</v>
      </c>
      <c r="N9" s="10">
        <v>11</v>
      </c>
      <c r="O9" s="10">
        <v>1</v>
      </c>
      <c r="P9" s="12"/>
      <c r="Q9" s="12"/>
      <c r="R9" s="12"/>
      <c r="S9" s="12"/>
      <c r="X9" s="12">
        <v>3</v>
      </c>
      <c r="Y9" s="12">
        <v>0</v>
      </c>
      <c r="Z9" s="12">
        <v>18</v>
      </c>
      <c r="AA9" s="12">
        <v>0</v>
      </c>
      <c r="AB9" s="13">
        <v>1</v>
      </c>
      <c r="AC9" s="13">
        <v>0</v>
      </c>
      <c r="AD9" s="13">
        <v>10</v>
      </c>
      <c r="AE9" s="13">
        <v>0</v>
      </c>
      <c r="AF9" s="12">
        <v>2</v>
      </c>
      <c r="AG9" s="12">
        <v>0</v>
      </c>
      <c r="AH9" s="12">
        <v>13</v>
      </c>
      <c r="AI9" s="12">
        <v>0</v>
      </c>
      <c r="AJ9" s="13">
        <v>3</v>
      </c>
      <c r="AK9" s="13">
        <v>0</v>
      </c>
      <c r="AL9" s="13">
        <v>24</v>
      </c>
      <c r="AM9" s="13">
        <v>1</v>
      </c>
      <c r="AN9" s="12">
        <v>4</v>
      </c>
      <c r="AO9" s="12">
        <v>0</v>
      </c>
      <c r="AP9" s="12">
        <v>32</v>
      </c>
      <c r="AQ9" s="12">
        <v>2</v>
      </c>
      <c r="AR9" s="13">
        <v>2</v>
      </c>
      <c r="AS9" s="13">
        <v>0</v>
      </c>
      <c r="AT9" s="13">
        <v>26</v>
      </c>
      <c r="AU9" s="15">
        <v>0</v>
      </c>
      <c r="AV9" s="12"/>
      <c r="AW9" s="12"/>
      <c r="AX9" s="12"/>
      <c r="AY9" s="12"/>
      <c r="AZ9" s="13"/>
      <c r="BA9" s="13"/>
      <c r="BB9" s="13"/>
      <c r="BC9" s="13"/>
    </row>
    <row r="10" spans="1:55" ht="15" customHeight="1" x14ac:dyDescent="0.2">
      <c r="A10" s="10" t="s">
        <v>6</v>
      </c>
      <c r="B10" s="10" t="s">
        <v>7</v>
      </c>
      <c r="C10" s="10">
        <f t="shared" si="0"/>
        <v>3</v>
      </c>
      <c r="D10" s="10">
        <f t="shared" si="1"/>
        <v>3</v>
      </c>
      <c r="E10" s="10">
        <f t="shared" si="2"/>
        <v>0</v>
      </c>
      <c r="F10" s="10">
        <f t="shared" si="3"/>
        <v>20</v>
      </c>
      <c r="G10" s="10">
        <f t="shared" si="4"/>
        <v>3</v>
      </c>
      <c r="H10" s="28" t="s">
        <v>169</v>
      </c>
      <c r="I10" s="11">
        <f t="shared" si="5"/>
        <v>6.666666666666667</v>
      </c>
      <c r="J10" s="11">
        <f t="shared" si="6"/>
        <v>6.666666666666667</v>
      </c>
      <c r="K10" s="11">
        <f t="shared" si="7"/>
        <v>6</v>
      </c>
      <c r="L10" s="10">
        <v>1</v>
      </c>
      <c r="M10" s="10">
        <v>0</v>
      </c>
      <c r="N10" s="10">
        <v>14</v>
      </c>
      <c r="O10" s="10">
        <v>1</v>
      </c>
      <c r="P10" s="12"/>
      <c r="Q10" s="12"/>
      <c r="R10" s="12"/>
      <c r="S10" s="12"/>
      <c r="X10" s="12">
        <v>1</v>
      </c>
      <c r="Y10" s="12">
        <v>0</v>
      </c>
      <c r="Z10" s="12">
        <v>4</v>
      </c>
      <c r="AA10" s="12">
        <v>0</v>
      </c>
      <c r="AB10" s="13"/>
      <c r="AC10" s="13"/>
      <c r="AD10" s="13"/>
      <c r="AE10" s="13"/>
      <c r="AF10" s="12"/>
      <c r="AG10" s="12"/>
      <c r="AH10" s="12"/>
      <c r="AI10" s="12"/>
      <c r="AN10" s="12"/>
      <c r="AO10" s="12"/>
      <c r="AP10" s="12"/>
      <c r="AQ10" s="12"/>
      <c r="AR10" s="10">
        <v>1</v>
      </c>
      <c r="AS10" s="10">
        <v>0</v>
      </c>
      <c r="AT10" s="10">
        <v>2</v>
      </c>
      <c r="AU10" s="10">
        <v>2</v>
      </c>
      <c r="AV10" s="12"/>
      <c r="AW10" s="12"/>
      <c r="AX10" s="12"/>
      <c r="AY10" s="12"/>
    </row>
    <row r="11" spans="1:55" ht="15" customHeight="1" x14ac:dyDescent="0.2">
      <c r="A11" s="10" t="s">
        <v>27</v>
      </c>
      <c r="B11" s="10" t="s">
        <v>28</v>
      </c>
      <c r="C11" s="10">
        <f t="shared" si="0"/>
        <v>4</v>
      </c>
      <c r="D11" s="10">
        <f t="shared" si="1"/>
        <v>12.33</v>
      </c>
      <c r="E11" s="10">
        <f t="shared" si="2"/>
        <v>0</v>
      </c>
      <c r="F11" s="10">
        <f t="shared" si="3"/>
        <v>101</v>
      </c>
      <c r="G11" s="10">
        <f t="shared" si="4"/>
        <v>3</v>
      </c>
      <c r="H11" s="28" t="s">
        <v>143</v>
      </c>
      <c r="I11" s="11">
        <f t="shared" si="5"/>
        <v>33.666666666666664</v>
      </c>
      <c r="J11" s="11">
        <f t="shared" si="6"/>
        <v>8.1914030819140304</v>
      </c>
      <c r="K11" s="11">
        <f t="shared" si="7"/>
        <v>24.66</v>
      </c>
      <c r="P11" s="12"/>
      <c r="Q11" s="12"/>
      <c r="R11" s="12"/>
      <c r="S11" s="12"/>
      <c r="T11" s="13">
        <v>2.33</v>
      </c>
      <c r="U11" s="13">
        <v>0</v>
      </c>
      <c r="V11" s="13">
        <v>22</v>
      </c>
      <c r="W11" s="13">
        <v>2</v>
      </c>
      <c r="X11" s="12">
        <v>2</v>
      </c>
      <c r="Y11" s="12">
        <v>0</v>
      </c>
      <c r="Z11" s="12">
        <v>11</v>
      </c>
      <c r="AA11" s="12">
        <v>0</v>
      </c>
      <c r="AB11" s="13">
        <v>4</v>
      </c>
      <c r="AC11" s="13">
        <v>0</v>
      </c>
      <c r="AD11" s="13">
        <v>30</v>
      </c>
      <c r="AE11" s="13">
        <v>1</v>
      </c>
      <c r="AF11" s="12"/>
      <c r="AG11" s="12"/>
      <c r="AH11" s="12"/>
      <c r="AI11" s="12"/>
      <c r="AN11" s="12">
        <v>4</v>
      </c>
      <c r="AO11" s="12">
        <v>0</v>
      </c>
      <c r="AP11" s="12">
        <v>38</v>
      </c>
      <c r="AQ11" s="12">
        <v>0</v>
      </c>
      <c r="AV11" s="12"/>
      <c r="AW11" s="12"/>
      <c r="AX11" s="12"/>
      <c r="AY11" s="12"/>
    </row>
    <row r="12" spans="1:55" ht="15" customHeight="1" x14ac:dyDescent="0.2">
      <c r="A12" s="10" t="s">
        <v>17</v>
      </c>
      <c r="B12" s="10" t="s">
        <v>18</v>
      </c>
      <c r="C12" s="10">
        <f t="shared" si="0"/>
        <v>8</v>
      </c>
      <c r="D12" s="10">
        <f t="shared" si="1"/>
        <v>20</v>
      </c>
      <c r="E12" s="10">
        <f t="shared" si="2"/>
        <v>1</v>
      </c>
      <c r="F12" s="10">
        <f t="shared" si="3"/>
        <v>128</v>
      </c>
      <c r="G12" s="10">
        <f t="shared" si="4"/>
        <v>3</v>
      </c>
      <c r="H12" s="28" t="s">
        <v>173</v>
      </c>
      <c r="I12" s="11">
        <f t="shared" si="5"/>
        <v>42.666666666666664</v>
      </c>
      <c r="J12" s="11">
        <f t="shared" si="6"/>
        <v>6.4</v>
      </c>
      <c r="K12" s="11">
        <f t="shared" si="7"/>
        <v>40</v>
      </c>
      <c r="L12" s="10">
        <v>2</v>
      </c>
      <c r="M12" s="10">
        <v>0</v>
      </c>
      <c r="N12" s="10">
        <v>7</v>
      </c>
      <c r="O12" s="10">
        <v>1</v>
      </c>
      <c r="P12" s="12">
        <v>3</v>
      </c>
      <c r="Q12" s="12">
        <v>0</v>
      </c>
      <c r="R12" s="12">
        <v>32</v>
      </c>
      <c r="S12" s="12">
        <v>2</v>
      </c>
      <c r="T12" s="13">
        <v>3</v>
      </c>
      <c r="U12" s="13">
        <v>0</v>
      </c>
      <c r="V12" s="13">
        <v>21</v>
      </c>
      <c r="W12" s="13">
        <v>0</v>
      </c>
      <c r="X12" s="12"/>
      <c r="Y12" s="12"/>
      <c r="Z12" s="12"/>
      <c r="AA12" s="12"/>
      <c r="AF12" s="12">
        <v>4</v>
      </c>
      <c r="AG12" s="12">
        <v>0</v>
      </c>
      <c r="AH12" s="12">
        <v>27</v>
      </c>
      <c r="AI12" s="12">
        <v>0</v>
      </c>
      <c r="AJ12" s="13">
        <v>2</v>
      </c>
      <c r="AK12" s="13">
        <v>0</v>
      </c>
      <c r="AL12" s="13">
        <v>17</v>
      </c>
      <c r="AM12" s="13">
        <v>0</v>
      </c>
      <c r="AN12" s="12">
        <v>4</v>
      </c>
      <c r="AO12" s="12">
        <v>1</v>
      </c>
      <c r="AP12" s="12">
        <v>11</v>
      </c>
      <c r="AQ12" s="12">
        <v>0</v>
      </c>
      <c r="AR12" s="13">
        <v>1</v>
      </c>
      <c r="AS12" s="13">
        <v>0</v>
      </c>
      <c r="AT12" s="13">
        <v>2</v>
      </c>
      <c r="AU12" s="13">
        <v>0</v>
      </c>
      <c r="AV12" s="12"/>
      <c r="AW12" s="12"/>
      <c r="AX12" s="12"/>
      <c r="AY12" s="12"/>
      <c r="AZ12" s="13">
        <v>1</v>
      </c>
      <c r="BA12" s="13">
        <v>0</v>
      </c>
      <c r="BB12" s="13">
        <v>11</v>
      </c>
      <c r="BC12" s="13">
        <v>0</v>
      </c>
    </row>
    <row r="13" spans="1:55" ht="15" customHeight="1" x14ac:dyDescent="0.2">
      <c r="A13" s="10" t="s">
        <v>73</v>
      </c>
      <c r="B13" s="10" t="s">
        <v>74</v>
      </c>
      <c r="C13" s="10">
        <f t="shared" si="0"/>
        <v>2</v>
      </c>
      <c r="D13" s="10">
        <f t="shared" si="1"/>
        <v>5</v>
      </c>
      <c r="E13" s="10">
        <f t="shared" si="2"/>
        <v>0</v>
      </c>
      <c r="F13" s="10">
        <f t="shared" si="3"/>
        <v>33</v>
      </c>
      <c r="G13" s="10">
        <f t="shared" si="4"/>
        <v>2</v>
      </c>
      <c r="H13" s="28" t="s">
        <v>165</v>
      </c>
      <c r="I13" s="11">
        <f t="shared" si="5"/>
        <v>16.5</v>
      </c>
      <c r="J13" s="11">
        <f t="shared" si="6"/>
        <v>6.6</v>
      </c>
      <c r="K13" s="11">
        <f t="shared" si="7"/>
        <v>15</v>
      </c>
      <c r="P13" s="12"/>
      <c r="Q13" s="12"/>
      <c r="R13" s="12"/>
      <c r="S13" s="12"/>
      <c r="X13" s="12">
        <v>1</v>
      </c>
      <c r="Y13" s="12">
        <v>0</v>
      </c>
      <c r="Z13" s="12">
        <v>5</v>
      </c>
      <c r="AA13" s="12">
        <v>2</v>
      </c>
      <c r="AF13" s="12"/>
      <c r="AG13" s="12"/>
      <c r="AH13" s="12"/>
      <c r="AI13" s="12"/>
      <c r="AJ13" s="10">
        <v>4</v>
      </c>
      <c r="AK13" s="10">
        <v>0</v>
      </c>
      <c r="AL13" s="10">
        <v>28</v>
      </c>
      <c r="AM13" s="10">
        <v>0</v>
      </c>
      <c r="AN13" s="12"/>
      <c r="AO13" s="12"/>
      <c r="AP13" s="12"/>
      <c r="AQ13" s="12"/>
      <c r="AV13" s="12"/>
      <c r="AW13" s="12"/>
      <c r="AX13" s="12"/>
      <c r="AY13" s="12"/>
    </row>
    <row r="14" spans="1:55" ht="15" customHeight="1" x14ac:dyDescent="0.2">
      <c r="A14" s="10" t="s">
        <v>47</v>
      </c>
      <c r="B14" s="10" t="s">
        <v>71</v>
      </c>
      <c r="C14" s="10">
        <f t="shared" si="0"/>
        <v>2</v>
      </c>
      <c r="D14" s="10">
        <f t="shared" si="1"/>
        <v>3</v>
      </c>
      <c r="E14" s="10">
        <f t="shared" si="2"/>
        <v>0</v>
      </c>
      <c r="F14" s="10">
        <f t="shared" si="3"/>
        <v>20</v>
      </c>
      <c r="G14" s="10">
        <f t="shared" si="4"/>
        <v>1</v>
      </c>
      <c r="H14" s="28" t="s">
        <v>145</v>
      </c>
      <c r="I14" s="11">
        <f t="shared" si="5"/>
        <v>20</v>
      </c>
      <c r="J14" s="11">
        <f t="shared" si="6"/>
        <v>6.666666666666667</v>
      </c>
      <c r="K14" s="11">
        <f t="shared" si="7"/>
        <v>18</v>
      </c>
      <c r="L14" s="10">
        <v>2</v>
      </c>
      <c r="M14" s="10">
        <v>0</v>
      </c>
      <c r="N14" s="10">
        <v>14</v>
      </c>
      <c r="O14" s="10">
        <v>0</v>
      </c>
      <c r="P14" s="12"/>
      <c r="Q14" s="12"/>
      <c r="R14" s="12"/>
      <c r="S14" s="12"/>
      <c r="T14" s="10">
        <v>1</v>
      </c>
      <c r="U14" s="10">
        <v>0</v>
      </c>
      <c r="V14" s="10">
        <v>6</v>
      </c>
      <c r="W14" s="10">
        <v>1</v>
      </c>
      <c r="X14" s="12"/>
      <c r="Y14" s="12"/>
      <c r="Z14" s="12"/>
      <c r="AA14" s="12"/>
      <c r="AF14" s="12"/>
      <c r="AG14" s="12"/>
      <c r="AH14" s="12"/>
      <c r="AI14" s="12"/>
      <c r="AN14" s="12"/>
      <c r="AO14" s="12"/>
      <c r="AP14" s="12"/>
      <c r="AQ14" s="12"/>
      <c r="AV14" s="12"/>
      <c r="AW14" s="12"/>
      <c r="AX14" s="12"/>
      <c r="AY14" s="12"/>
    </row>
    <row r="15" spans="1:55" ht="15" customHeight="1" x14ac:dyDescent="0.2">
      <c r="A15" s="10" t="s">
        <v>34</v>
      </c>
      <c r="B15" s="10" t="s">
        <v>77</v>
      </c>
      <c r="C15" s="10">
        <f t="shared" si="0"/>
        <v>1</v>
      </c>
      <c r="D15" s="10">
        <f t="shared" si="1"/>
        <v>4</v>
      </c>
      <c r="E15" s="10">
        <f t="shared" si="2"/>
        <v>0</v>
      </c>
      <c r="F15" s="10">
        <f t="shared" si="3"/>
        <v>29</v>
      </c>
      <c r="G15" s="10">
        <f t="shared" si="4"/>
        <v>1</v>
      </c>
      <c r="H15" s="28" t="s">
        <v>174</v>
      </c>
      <c r="I15" s="11">
        <f t="shared" si="5"/>
        <v>29</v>
      </c>
      <c r="J15" s="11">
        <f t="shared" si="6"/>
        <v>7.25</v>
      </c>
      <c r="K15" s="11">
        <f t="shared" si="7"/>
        <v>24</v>
      </c>
      <c r="P15" s="12"/>
      <c r="Q15" s="12"/>
      <c r="R15" s="12"/>
      <c r="S15" s="12"/>
      <c r="X15" s="12"/>
      <c r="Y15" s="12"/>
      <c r="Z15" s="12"/>
      <c r="AA15" s="12"/>
      <c r="AF15" s="12">
        <v>4</v>
      </c>
      <c r="AG15" s="12">
        <v>0</v>
      </c>
      <c r="AH15" s="12">
        <v>29</v>
      </c>
      <c r="AI15" s="12">
        <v>1</v>
      </c>
      <c r="AN15" s="12"/>
      <c r="AO15" s="12"/>
      <c r="AP15" s="12"/>
      <c r="AQ15" s="12"/>
      <c r="AV15" s="12"/>
      <c r="AW15" s="12"/>
      <c r="AX15" s="12"/>
      <c r="AY15" s="12"/>
    </row>
    <row r="16" spans="1:55" ht="15" customHeight="1" x14ac:dyDescent="0.2">
      <c r="A16" s="10" t="s">
        <v>15</v>
      </c>
      <c r="B16" s="10" t="s">
        <v>16</v>
      </c>
      <c r="C16" s="10">
        <f t="shared" si="0"/>
        <v>5</v>
      </c>
      <c r="D16" s="10">
        <f t="shared" si="1"/>
        <v>7</v>
      </c>
      <c r="E16" s="10">
        <f t="shared" si="2"/>
        <v>0</v>
      </c>
      <c r="F16" s="10">
        <f t="shared" si="3"/>
        <v>54</v>
      </c>
      <c r="G16" s="10">
        <f t="shared" si="4"/>
        <v>1</v>
      </c>
      <c r="H16" s="28" t="s">
        <v>145</v>
      </c>
      <c r="I16" s="11">
        <f t="shared" si="5"/>
        <v>54</v>
      </c>
      <c r="J16" s="11">
        <f t="shared" si="6"/>
        <v>7.7142857142857144</v>
      </c>
      <c r="K16" s="11">
        <f t="shared" si="7"/>
        <v>42</v>
      </c>
      <c r="L16" s="10">
        <v>2</v>
      </c>
      <c r="M16" s="10">
        <v>0</v>
      </c>
      <c r="N16" s="10">
        <v>12</v>
      </c>
      <c r="O16" s="10">
        <v>0</v>
      </c>
      <c r="P16" s="12"/>
      <c r="Q16" s="12"/>
      <c r="R16" s="12"/>
      <c r="S16" s="12"/>
      <c r="X16" s="12">
        <v>2</v>
      </c>
      <c r="Y16" s="12">
        <v>0</v>
      </c>
      <c r="Z16" s="12">
        <v>12</v>
      </c>
      <c r="AA16" s="12">
        <v>0</v>
      </c>
      <c r="AB16" s="13">
        <v>1</v>
      </c>
      <c r="AC16" s="13">
        <v>0</v>
      </c>
      <c r="AD16" s="13">
        <v>9</v>
      </c>
      <c r="AE16" s="13">
        <v>0</v>
      </c>
      <c r="AF16" s="12">
        <v>1</v>
      </c>
      <c r="AG16" s="12">
        <v>0</v>
      </c>
      <c r="AH16" s="12">
        <v>6</v>
      </c>
      <c r="AI16" s="12">
        <v>1</v>
      </c>
      <c r="AN16" s="12">
        <v>1</v>
      </c>
      <c r="AO16" s="12">
        <v>0</v>
      </c>
      <c r="AP16" s="12">
        <v>15</v>
      </c>
      <c r="AQ16" s="12">
        <v>0</v>
      </c>
      <c r="AV16" s="12"/>
      <c r="AW16" s="12"/>
      <c r="AX16" s="12"/>
      <c r="AY16" s="12"/>
    </row>
    <row r="17" spans="1:51" ht="15" customHeight="1" x14ac:dyDescent="0.2">
      <c r="A17" s="10" t="s">
        <v>13</v>
      </c>
      <c r="B17" s="10" t="s">
        <v>14</v>
      </c>
      <c r="C17" s="10">
        <f t="shared" si="0"/>
        <v>1</v>
      </c>
      <c r="D17" s="10">
        <f t="shared" si="1"/>
        <v>1</v>
      </c>
      <c r="E17" s="10">
        <f t="shared" si="2"/>
        <v>0</v>
      </c>
      <c r="F17" s="10">
        <f t="shared" si="3"/>
        <v>12</v>
      </c>
      <c r="G17" s="10">
        <f t="shared" si="4"/>
        <v>0</v>
      </c>
      <c r="I17" s="11" t="e">
        <f t="shared" si="5"/>
        <v>#DIV/0!</v>
      </c>
      <c r="J17" s="11">
        <f t="shared" si="6"/>
        <v>12</v>
      </c>
      <c r="K17" s="11" t="e">
        <f t="shared" si="7"/>
        <v>#DIV/0!</v>
      </c>
      <c r="L17" s="10">
        <v>1</v>
      </c>
      <c r="M17" s="10">
        <v>0</v>
      </c>
      <c r="N17" s="10">
        <v>12</v>
      </c>
      <c r="O17" s="10">
        <v>0</v>
      </c>
      <c r="P17" s="12"/>
      <c r="Q17" s="12"/>
      <c r="R17" s="12"/>
      <c r="S17" s="12"/>
      <c r="X17" s="12"/>
      <c r="Y17" s="12"/>
      <c r="Z17" s="12"/>
      <c r="AA17" s="12"/>
      <c r="AF17" s="12"/>
      <c r="AG17" s="12"/>
      <c r="AH17" s="12"/>
      <c r="AI17" s="12"/>
      <c r="AN17" s="12"/>
      <c r="AO17" s="12"/>
      <c r="AP17" s="12"/>
      <c r="AQ17" s="12"/>
      <c r="AV17" s="12"/>
      <c r="AW17" s="12"/>
      <c r="AX17" s="12"/>
      <c r="AY17" s="12"/>
    </row>
    <row r="18" spans="1:51" ht="15" customHeight="1" x14ac:dyDescent="0.2">
      <c r="A18" s="10" t="s">
        <v>75</v>
      </c>
      <c r="B18" s="10" t="s">
        <v>76</v>
      </c>
      <c r="C18" s="10">
        <f t="shared" si="0"/>
        <v>1</v>
      </c>
      <c r="D18" s="10">
        <f t="shared" si="1"/>
        <v>4</v>
      </c>
      <c r="E18" s="10">
        <f t="shared" si="2"/>
        <v>1</v>
      </c>
      <c r="F18" s="10">
        <f t="shared" si="3"/>
        <v>23</v>
      </c>
      <c r="G18" s="10">
        <f t="shared" si="4"/>
        <v>0</v>
      </c>
      <c r="I18" s="11" t="e">
        <f t="shared" si="5"/>
        <v>#DIV/0!</v>
      </c>
      <c r="J18" s="11">
        <f t="shared" si="6"/>
        <v>5.75</v>
      </c>
      <c r="K18" s="11" t="e">
        <f t="shared" si="7"/>
        <v>#DIV/0!</v>
      </c>
      <c r="P18" s="12"/>
      <c r="Q18" s="12"/>
      <c r="R18" s="12"/>
      <c r="S18" s="12"/>
      <c r="X18" s="12"/>
      <c r="Y18" s="12"/>
      <c r="Z18" s="12"/>
      <c r="AA18" s="12"/>
      <c r="AB18" s="10">
        <v>4</v>
      </c>
      <c r="AC18" s="10">
        <v>1</v>
      </c>
      <c r="AD18" s="10">
        <v>23</v>
      </c>
      <c r="AE18" s="10">
        <v>0</v>
      </c>
      <c r="AF18" s="12"/>
      <c r="AG18" s="12"/>
      <c r="AH18" s="12"/>
      <c r="AI18" s="12"/>
      <c r="AN18" s="12"/>
      <c r="AO18" s="12"/>
      <c r="AP18" s="12"/>
      <c r="AQ18" s="12"/>
      <c r="AV18" s="12"/>
      <c r="AW18" s="12"/>
      <c r="AX18" s="12"/>
      <c r="AY18" s="12"/>
    </row>
    <row r="19" spans="1:51" ht="15" customHeight="1" x14ac:dyDescent="0.2">
      <c r="A19" s="10" t="s">
        <v>82</v>
      </c>
      <c r="B19" s="10" t="s">
        <v>20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</row>
    <row r="20" spans="1:51" ht="15" customHeight="1" x14ac:dyDescent="0.2">
      <c r="A20" s="10" t="s">
        <v>83</v>
      </c>
      <c r="B20" s="10" t="s">
        <v>84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</sheetData>
  <mergeCells count="11">
    <mergeCell ref="AZ1:BC1"/>
    <mergeCell ref="AB1:AE1"/>
    <mergeCell ref="AF1:AI1"/>
    <mergeCell ref="AJ1:AM1"/>
    <mergeCell ref="AN1:AQ1"/>
    <mergeCell ref="AR1:AU1"/>
    <mergeCell ref="AV1:AY1"/>
    <mergeCell ref="L1:O1"/>
    <mergeCell ref="P1:S1"/>
    <mergeCell ref="T1:W1"/>
    <mergeCell ref="X1:AA1"/>
  </mergeCells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"/>
  <sheetViews>
    <sheetView workbookViewId="0">
      <selection activeCell="H16" sqref="H16"/>
    </sheetView>
  </sheetViews>
  <sheetFormatPr defaultRowHeight="12.75" x14ac:dyDescent="0.2"/>
  <cols>
    <col min="1" max="1" width="12.140625" style="10" customWidth="1"/>
    <col min="2" max="2" width="11.85546875" style="10" customWidth="1"/>
    <col min="3" max="8" width="9.140625" style="10"/>
    <col min="9" max="11" width="9.140625" style="11"/>
    <col min="12" max="39" width="4.7109375" style="10" customWidth="1"/>
    <col min="40" max="43" width="4.7109375" style="13" customWidth="1"/>
    <col min="44" max="55" width="4.7109375" style="10" customWidth="1"/>
    <col min="56" max="16384" width="9.140625" style="10"/>
  </cols>
  <sheetData>
    <row r="1" spans="1:55" s="8" customFormat="1" ht="30" customHeight="1" x14ac:dyDescent="0.2">
      <c r="A1" s="7" t="s">
        <v>0</v>
      </c>
      <c r="B1" s="7" t="s">
        <v>1</v>
      </c>
      <c r="C1" s="8" t="s">
        <v>22</v>
      </c>
      <c r="D1" s="8" t="s">
        <v>50</v>
      </c>
      <c r="E1" s="8" t="s">
        <v>51</v>
      </c>
      <c r="F1" s="8" t="s">
        <v>21</v>
      </c>
      <c r="G1" s="8" t="s">
        <v>52</v>
      </c>
      <c r="H1" s="8" t="s">
        <v>53</v>
      </c>
      <c r="I1" s="9" t="s">
        <v>23</v>
      </c>
      <c r="J1" s="9" t="s">
        <v>54</v>
      </c>
      <c r="K1" s="9" t="s">
        <v>24</v>
      </c>
      <c r="L1" s="37" t="s">
        <v>85</v>
      </c>
      <c r="M1" s="37"/>
      <c r="N1" s="37"/>
      <c r="O1" s="36"/>
      <c r="P1" s="36" t="s">
        <v>87</v>
      </c>
      <c r="Q1" s="36"/>
      <c r="R1" s="36"/>
      <c r="S1" s="36"/>
      <c r="T1" s="36" t="s">
        <v>86</v>
      </c>
      <c r="U1" s="36"/>
      <c r="V1" s="36"/>
      <c r="W1" s="36"/>
      <c r="X1" s="36" t="s">
        <v>78</v>
      </c>
      <c r="Y1" s="36"/>
      <c r="Z1" s="36"/>
      <c r="AA1" s="36"/>
      <c r="AB1" s="36" t="s">
        <v>88</v>
      </c>
      <c r="AC1" s="36"/>
      <c r="AD1" s="36"/>
      <c r="AE1" s="36"/>
      <c r="AF1" s="36" t="s">
        <v>62</v>
      </c>
      <c r="AG1" s="36"/>
      <c r="AH1" s="36"/>
      <c r="AI1" s="36"/>
      <c r="AJ1" s="36" t="s">
        <v>69</v>
      </c>
      <c r="AK1" s="36"/>
      <c r="AL1" s="36"/>
      <c r="AM1" s="36"/>
      <c r="AN1" s="36" t="s">
        <v>79</v>
      </c>
      <c r="AO1" s="36"/>
      <c r="AP1" s="36"/>
      <c r="AQ1" s="36"/>
      <c r="AR1" s="36" t="s">
        <v>68</v>
      </c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</row>
    <row r="2" spans="1:55" ht="15" customHeight="1" x14ac:dyDescent="0.2">
      <c r="A2" s="10" t="s">
        <v>15</v>
      </c>
      <c r="B2" s="10" t="s">
        <v>16</v>
      </c>
      <c r="C2" s="10">
        <f t="shared" ref="C2:C22" si="0">COUNT(L2, P2, T2, X2, AB2, AF2, AJ2, AN2, AR2, AV2, AZ2)</f>
        <v>5</v>
      </c>
      <c r="D2" s="10">
        <f t="shared" ref="D2:D22" si="1">SUM(L2, P2, T2, X2, AB2, AF2, AJ2, AN2, AR2, AV2, AZ2)</f>
        <v>13</v>
      </c>
      <c r="E2" s="10">
        <f t="shared" ref="E2:E22" si="2">SUM(M2, Q2, U2, Y2, AC2, AG2, AK2, AO2, AS2, AW2, BA2)</f>
        <v>1</v>
      </c>
      <c r="F2" s="10">
        <f t="shared" ref="F2:F22" si="3">SUM(N2, R2, V2, Z2, AD2, AH2, AL2, AP2, AT2, AX2, BB2)</f>
        <v>36</v>
      </c>
      <c r="G2" s="10">
        <f t="shared" ref="G2:G22" si="4">SUM(O2, S2, W2, AA2, AE2, AI2, AM2, AQ2, AU2, AY2, BC2)</f>
        <v>10</v>
      </c>
      <c r="H2" s="28" t="s">
        <v>119</v>
      </c>
      <c r="I2" s="11">
        <f t="shared" ref="I2:I19" si="5">F2/G2</f>
        <v>3.6</v>
      </c>
      <c r="J2" s="11">
        <f t="shared" ref="J2:J19" si="6">F2/D2</f>
        <v>2.7692307692307692</v>
      </c>
      <c r="K2" s="11">
        <f t="shared" ref="K2:K19" si="7">(D2*6)/G2</f>
        <v>7.8</v>
      </c>
      <c r="P2" s="12">
        <v>2</v>
      </c>
      <c r="Q2" s="12">
        <v>0</v>
      </c>
      <c r="R2" s="12">
        <v>1</v>
      </c>
      <c r="S2" s="12">
        <v>2</v>
      </c>
      <c r="T2" s="13">
        <v>1</v>
      </c>
      <c r="U2" s="13">
        <v>0</v>
      </c>
      <c r="V2" s="13">
        <v>2</v>
      </c>
      <c r="W2" s="13">
        <v>1</v>
      </c>
      <c r="X2" s="12"/>
      <c r="Y2" s="12"/>
      <c r="Z2" s="12"/>
      <c r="AA2" s="12"/>
      <c r="AB2" s="13"/>
      <c r="AC2" s="13"/>
      <c r="AD2" s="13"/>
      <c r="AE2" s="13"/>
      <c r="AF2" s="12">
        <v>2</v>
      </c>
      <c r="AG2" s="12">
        <v>0</v>
      </c>
      <c r="AH2" s="12">
        <v>11</v>
      </c>
      <c r="AI2" s="12">
        <v>1</v>
      </c>
      <c r="AN2" s="12">
        <v>4</v>
      </c>
      <c r="AO2" s="12">
        <v>1</v>
      </c>
      <c r="AP2" s="12">
        <v>12</v>
      </c>
      <c r="AQ2" s="12">
        <v>4</v>
      </c>
      <c r="AR2" s="13">
        <v>4</v>
      </c>
      <c r="AS2" s="13">
        <v>0</v>
      </c>
      <c r="AT2" s="13">
        <v>10</v>
      </c>
      <c r="AU2" s="13">
        <v>2</v>
      </c>
      <c r="AV2" s="12"/>
      <c r="AW2" s="12"/>
      <c r="AX2" s="12"/>
      <c r="AY2" s="12"/>
    </row>
    <row r="3" spans="1:55" ht="15" customHeight="1" x14ac:dyDescent="0.2">
      <c r="A3" s="10" t="s">
        <v>17</v>
      </c>
      <c r="B3" s="10" t="s">
        <v>18</v>
      </c>
      <c r="C3" s="10">
        <f t="shared" si="0"/>
        <v>7</v>
      </c>
      <c r="D3" s="10">
        <f t="shared" si="1"/>
        <v>16.170000000000002</v>
      </c>
      <c r="E3" s="10">
        <f t="shared" si="2"/>
        <v>1</v>
      </c>
      <c r="F3" s="10">
        <f t="shared" si="3"/>
        <v>81</v>
      </c>
      <c r="G3" s="10">
        <f t="shared" si="4"/>
        <v>10</v>
      </c>
      <c r="H3" s="28" t="s">
        <v>134</v>
      </c>
      <c r="I3" s="11">
        <f t="shared" si="5"/>
        <v>8.1</v>
      </c>
      <c r="J3" s="11">
        <f t="shared" si="6"/>
        <v>5.0092764378478662</v>
      </c>
      <c r="K3" s="11">
        <f t="shared" si="7"/>
        <v>9.7020000000000017</v>
      </c>
      <c r="L3" s="10">
        <v>2</v>
      </c>
      <c r="M3" s="10">
        <v>0</v>
      </c>
      <c r="N3" s="10">
        <v>24</v>
      </c>
      <c r="O3" s="10">
        <v>0</v>
      </c>
      <c r="P3" s="12">
        <v>3.17</v>
      </c>
      <c r="Q3" s="12">
        <v>0</v>
      </c>
      <c r="R3" s="12">
        <v>15</v>
      </c>
      <c r="S3" s="12">
        <v>2</v>
      </c>
      <c r="T3" s="13">
        <v>1</v>
      </c>
      <c r="U3" s="13">
        <v>0</v>
      </c>
      <c r="V3" s="13">
        <v>4</v>
      </c>
      <c r="W3" s="13">
        <v>1</v>
      </c>
      <c r="X3" s="12">
        <v>2</v>
      </c>
      <c r="Y3" s="12">
        <v>0</v>
      </c>
      <c r="Z3" s="12">
        <v>7</v>
      </c>
      <c r="AA3" s="12">
        <v>2</v>
      </c>
      <c r="AF3" s="12">
        <v>2</v>
      </c>
      <c r="AG3" s="12">
        <v>0</v>
      </c>
      <c r="AH3" s="12">
        <v>8</v>
      </c>
      <c r="AI3" s="12">
        <v>2</v>
      </c>
      <c r="AJ3" s="13"/>
      <c r="AK3" s="13"/>
      <c r="AL3" s="13"/>
      <c r="AM3" s="13"/>
      <c r="AN3" s="12">
        <v>2</v>
      </c>
      <c r="AO3" s="12">
        <v>0</v>
      </c>
      <c r="AP3" s="12">
        <v>9</v>
      </c>
      <c r="AQ3" s="12">
        <v>1</v>
      </c>
      <c r="AR3" s="13">
        <v>4</v>
      </c>
      <c r="AS3" s="13">
        <v>1</v>
      </c>
      <c r="AT3" s="13">
        <v>14</v>
      </c>
      <c r="AU3" s="13">
        <v>2</v>
      </c>
      <c r="AV3" s="12"/>
      <c r="AW3" s="12"/>
      <c r="AX3" s="12"/>
      <c r="AY3" s="12"/>
      <c r="AZ3" s="13"/>
      <c r="BA3" s="13"/>
      <c r="BB3" s="13"/>
      <c r="BC3" s="13"/>
    </row>
    <row r="4" spans="1:55" ht="15" customHeight="1" x14ac:dyDescent="0.2">
      <c r="A4" s="10" t="s">
        <v>83</v>
      </c>
      <c r="B4" s="10" t="s">
        <v>84</v>
      </c>
      <c r="C4" s="10">
        <f t="shared" si="0"/>
        <v>7</v>
      </c>
      <c r="D4" s="10">
        <f t="shared" si="1"/>
        <v>18</v>
      </c>
      <c r="E4" s="10">
        <f t="shared" si="2"/>
        <v>4</v>
      </c>
      <c r="F4" s="10">
        <f t="shared" si="3"/>
        <v>62</v>
      </c>
      <c r="G4" s="10">
        <f t="shared" si="4"/>
        <v>8</v>
      </c>
      <c r="H4" s="28" t="s">
        <v>164</v>
      </c>
      <c r="I4" s="11">
        <f t="shared" si="5"/>
        <v>7.75</v>
      </c>
      <c r="J4" s="11">
        <f t="shared" si="6"/>
        <v>3.4444444444444446</v>
      </c>
      <c r="K4" s="11">
        <f t="shared" si="7"/>
        <v>13.5</v>
      </c>
      <c r="L4" s="10">
        <v>3</v>
      </c>
      <c r="M4" s="10">
        <v>0</v>
      </c>
      <c r="N4" s="10">
        <v>12</v>
      </c>
      <c r="O4" s="10">
        <v>2</v>
      </c>
      <c r="P4" s="12">
        <v>2</v>
      </c>
      <c r="Q4" s="19">
        <v>2</v>
      </c>
      <c r="R4" s="12">
        <v>0</v>
      </c>
      <c r="S4" s="12">
        <v>2</v>
      </c>
      <c r="T4" s="10">
        <v>1</v>
      </c>
      <c r="U4" s="10">
        <v>0</v>
      </c>
      <c r="V4" s="10">
        <v>3</v>
      </c>
      <c r="W4" s="10">
        <v>1</v>
      </c>
      <c r="X4" s="12">
        <v>4</v>
      </c>
      <c r="Y4" s="12">
        <v>1</v>
      </c>
      <c r="Z4" s="12">
        <v>8</v>
      </c>
      <c r="AA4" s="12">
        <v>1</v>
      </c>
      <c r="AB4" s="13">
        <v>4</v>
      </c>
      <c r="AC4" s="13">
        <v>0</v>
      </c>
      <c r="AD4" s="13">
        <v>30</v>
      </c>
      <c r="AE4" s="13">
        <v>1</v>
      </c>
      <c r="AF4" s="12">
        <v>2</v>
      </c>
      <c r="AG4" s="12">
        <v>0</v>
      </c>
      <c r="AH4" s="12">
        <v>7</v>
      </c>
      <c r="AI4" s="12">
        <v>0</v>
      </c>
      <c r="AJ4" s="13">
        <v>2</v>
      </c>
      <c r="AK4" s="13">
        <v>1</v>
      </c>
      <c r="AL4" s="13">
        <v>2</v>
      </c>
      <c r="AM4" s="13">
        <v>1</v>
      </c>
      <c r="AN4" s="12"/>
      <c r="AO4" s="12"/>
      <c r="AP4" s="12"/>
      <c r="AQ4" s="12"/>
      <c r="AV4" s="12"/>
      <c r="AW4" s="12"/>
      <c r="AX4" s="12"/>
      <c r="AY4" s="12"/>
    </row>
    <row r="5" spans="1:55" ht="15" customHeight="1" x14ac:dyDescent="0.2">
      <c r="A5" s="10" t="s">
        <v>55</v>
      </c>
      <c r="B5" s="14" t="s">
        <v>56</v>
      </c>
      <c r="C5" s="10">
        <f t="shared" si="0"/>
        <v>7</v>
      </c>
      <c r="D5" s="10">
        <f t="shared" si="1"/>
        <v>18</v>
      </c>
      <c r="E5" s="10">
        <f t="shared" si="2"/>
        <v>0</v>
      </c>
      <c r="F5" s="10">
        <f t="shared" si="3"/>
        <v>87</v>
      </c>
      <c r="G5" s="10">
        <f t="shared" si="4"/>
        <v>7</v>
      </c>
      <c r="H5" s="28" t="s">
        <v>165</v>
      </c>
      <c r="I5" s="11">
        <f t="shared" si="5"/>
        <v>12.428571428571429</v>
      </c>
      <c r="J5" s="11">
        <f t="shared" si="6"/>
        <v>4.833333333333333</v>
      </c>
      <c r="K5" s="11">
        <f t="shared" si="7"/>
        <v>15.428571428571429</v>
      </c>
      <c r="L5" s="10">
        <v>3</v>
      </c>
      <c r="M5" s="10">
        <v>0</v>
      </c>
      <c r="N5" s="10">
        <v>26</v>
      </c>
      <c r="O5" s="10">
        <v>2</v>
      </c>
      <c r="P5" s="12"/>
      <c r="Q5" s="12"/>
      <c r="R5" s="12"/>
      <c r="S5" s="12"/>
      <c r="T5" s="13">
        <v>2</v>
      </c>
      <c r="U5" s="13">
        <v>0</v>
      </c>
      <c r="V5" s="13">
        <v>2</v>
      </c>
      <c r="W5" s="13">
        <v>1</v>
      </c>
      <c r="X5" s="12">
        <v>4</v>
      </c>
      <c r="Y5" s="12">
        <v>0</v>
      </c>
      <c r="Z5" s="12">
        <v>16</v>
      </c>
      <c r="AA5" s="12">
        <v>0</v>
      </c>
      <c r="AB5" s="13">
        <v>4</v>
      </c>
      <c r="AC5" s="13">
        <v>0</v>
      </c>
      <c r="AD5" s="13">
        <v>14</v>
      </c>
      <c r="AE5" s="13">
        <v>0</v>
      </c>
      <c r="AF5" s="12">
        <v>2</v>
      </c>
      <c r="AG5" s="12">
        <v>0</v>
      </c>
      <c r="AH5" s="12">
        <v>13</v>
      </c>
      <c r="AI5" s="12">
        <v>2</v>
      </c>
      <c r="AJ5" s="13">
        <v>1</v>
      </c>
      <c r="AK5" s="13">
        <v>0</v>
      </c>
      <c r="AL5" s="13">
        <v>5</v>
      </c>
      <c r="AM5" s="13">
        <v>2</v>
      </c>
      <c r="AN5" s="12">
        <v>2</v>
      </c>
      <c r="AO5" s="12">
        <v>0</v>
      </c>
      <c r="AP5" s="12">
        <v>11</v>
      </c>
      <c r="AQ5" s="12">
        <v>0</v>
      </c>
      <c r="AV5" s="12"/>
      <c r="AW5" s="12"/>
      <c r="AX5" s="12"/>
      <c r="AY5" s="12"/>
      <c r="AZ5" s="13"/>
      <c r="BA5" s="13"/>
      <c r="BB5" s="13"/>
      <c r="BC5" s="13"/>
    </row>
    <row r="6" spans="1:55" ht="15" customHeight="1" x14ac:dyDescent="0.2">
      <c r="A6" s="10" t="s">
        <v>57</v>
      </c>
      <c r="B6" s="10" t="s">
        <v>58</v>
      </c>
      <c r="C6" s="10">
        <f t="shared" si="0"/>
        <v>7</v>
      </c>
      <c r="D6" s="10">
        <f t="shared" si="1"/>
        <v>18</v>
      </c>
      <c r="E6" s="10">
        <f t="shared" si="2"/>
        <v>0</v>
      </c>
      <c r="F6" s="10">
        <f t="shared" si="3"/>
        <v>98</v>
      </c>
      <c r="G6" s="10">
        <f t="shared" si="4"/>
        <v>7</v>
      </c>
      <c r="H6" s="28" t="s">
        <v>166</v>
      </c>
      <c r="I6" s="11">
        <f t="shared" si="5"/>
        <v>14</v>
      </c>
      <c r="J6" s="11">
        <f t="shared" si="6"/>
        <v>5.4444444444444446</v>
      </c>
      <c r="K6" s="11">
        <f t="shared" si="7"/>
        <v>15.428571428571429</v>
      </c>
      <c r="L6" s="10">
        <v>2</v>
      </c>
      <c r="M6" s="10">
        <v>0</v>
      </c>
      <c r="N6" s="10">
        <v>15</v>
      </c>
      <c r="O6" s="10">
        <v>1</v>
      </c>
      <c r="P6" s="12">
        <v>2</v>
      </c>
      <c r="Q6" s="12">
        <v>0</v>
      </c>
      <c r="R6" s="12">
        <v>2</v>
      </c>
      <c r="S6" s="19">
        <v>1</v>
      </c>
      <c r="T6" s="13">
        <v>2</v>
      </c>
      <c r="U6" s="13">
        <v>0</v>
      </c>
      <c r="V6" s="13">
        <v>13</v>
      </c>
      <c r="W6" s="13">
        <v>1</v>
      </c>
      <c r="X6" s="12"/>
      <c r="Y6" s="12"/>
      <c r="Z6" s="12"/>
      <c r="AA6" s="12"/>
      <c r="AB6" s="13"/>
      <c r="AC6" s="13"/>
      <c r="AD6" s="13"/>
      <c r="AE6" s="13"/>
      <c r="AF6" s="12">
        <v>2</v>
      </c>
      <c r="AG6" s="12">
        <v>0</v>
      </c>
      <c r="AH6" s="12">
        <v>7</v>
      </c>
      <c r="AI6" s="12">
        <v>0</v>
      </c>
      <c r="AJ6" s="13">
        <v>4</v>
      </c>
      <c r="AK6" s="13">
        <v>0</v>
      </c>
      <c r="AL6" s="13">
        <v>19</v>
      </c>
      <c r="AM6" s="13">
        <v>1</v>
      </c>
      <c r="AN6" s="12">
        <v>2</v>
      </c>
      <c r="AO6" s="12">
        <v>0</v>
      </c>
      <c r="AP6" s="12">
        <v>16</v>
      </c>
      <c r="AQ6" s="12">
        <v>1</v>
      </c>
      <c r="AR6" s="13">
        <v>4</v>
      </c>
      <c r="AS6" s="13">
        <v>0</v>
      </c>
      <c r="AT6" s="13">
        <v>26</v>
      </c>
      <c r="AU6" s="15">
        <v>2</v>
      </c>
      <c r="AV6" s="12"/>
      <c r="AW6" s="12"/>
      <c r="AX6" s="12"/>
      <c r="AY6" s="12"/>
      <c r="AZ6" s="13"/>
      <c r="BA6" s="13"/>
      <c r="BB6" s="13"/>
      <c r="BC6" s="13"/>
    </row>
    <row r="7" spans="1:55" ht="15" customHeight="1" x14ac:dyDescent="0.2">
      <c r="A7" s="10" t="s">
        <v>4</v>
      </c>
      <c r="B7" s="10" t="s">
        <v>5</v>
      </c>
      <c r="C7" s="10">
        <f t="shared" si="0"/>
        <v>9</v>
      </c>
      <c r="D7" s="10">
        <f t="shared" si="1"/>
        <v>20</v>
      </c>
      <c r="E7" s="10">
        <f t="shared" si="2"/>
        <v>0</v>
      </c>
      <c r="F7" s="10">
        <f t="shared" si="3"/>
        <v>123</v>
      </c>
      <c r="G7" s="10">
        <f t="shared" si="4"/>
        <v>7</v>
      </c>
      <c r="H7" s="28" t="s">
        <v>167</v>
      </c>
      <c r="I7" s="11">
        <f t="shared" si="5"/>
        <v>17.571428571428573</v>
      </c>
      <c r="J7" s="11">
        <f t="shared" si="6"/>
        <v>6.15</v>
      </c>
      <c r="K7" s="11">
        <f t="shared" si="7"/>
        <v>17.142857142857142</v>
      </c>
      <c r="L7" s="10">
        <v>3</v>
      </c>
      <c r="M7" s="10">
        <v>0</v>
      </c>
      <c r="N7" s="10">
        <v>31</v>
      </c>
      <c r="O7" s="10">
        <v>1</v>
      </c>
      <c r="P7" s="12">
        <v>2</v>
      </c>
      <c r="Q7" s="12">
        <v>0</v>
      </c>
      <c r="R7" s="12">
        <v>3</v>
      </c>
      <c r="S7" s="12">
        <v>1</v>
      </c>
      <c r="T7" s="13">
        <v>1</v>
      </c>
      <c r="U7" s="13">
        <v>0</v>
      </c>
      <c r="V7" s="13">
        <v>2</v>
      </c>
      <c r="W7" s="13">
        <v>0</v>
      </c>
      <c r="X7" s="12">
        <v>2</v>
      </c>
      <c r="Y7" s="12">
        <v>0</v>
      </c>
      <c r="Z7" s="12">
        <v>10</v>
      </c>
      <c r="AA7" s="12">
        <v>0</v>
      </c>
      <c r="AB7" s="13">
        <v>4</v>
      </c>
      <c r="AC7" s="13">
        <v>0</v>
      </c>
      <c r="AD7" s="13">
        <v>41</v>
      </c>
      <c r="AE7" s="13">
        <v>3</v>
      </c>
      <c r="AF7" s="12">
        <v>2</v>
      </c>
      <c r="AG7" s="12">
        <v>0</v>
      </c>
      <c r="AH7" s="12">
        <v>11</v>
      </c>
      <c r="AI7" s="12">
        <v>1</v>
      </c>
      <c r="AJ7" s="13">
        <v>2</v>
      </c>
      <c r="AK7" s="13">
        <v>0</v>
      </c>
      <c r="AL7" s="13">
        <v>9</v>
      </c>
      <c r="AM7" s="13">
        <v>1</v>
      </c>
      <c r="AN7" s="12">
        <v>1</v>
      </c>
      <c r="AO7" s="12">
        <v>0</v>
      </c>
      <c r="AP7" s="12">
        <v>2</v>
      </c>
      <c r="AQ7" s="12">
        <v>0</v>
      </c>
      <c r="AR7" s="13">
        <v>3</v>
      </c>
      <c r="AS7" s="13">
        <v>0</v>
      </c>
      <c r="AT7" s="13">
        <v>14</v>
      </c>
      <c r="AU7" s="13">
        <v>0</v>
      </c>
      <c r="AV7" s="12"/>
      <c r="AW7" s="12"/>
      <c r="AX7" s="12"/>
      <c r="AY7" s="12"/>
      <c r="AZ7" s="13"/>
      <c r="BA7" s="13"/>
      <c r="BB7" s="13"/>
      <c r="BC7" s="13"/>
    </row>
    <row r="8" spans="1:55" ht="15" customHeight="1" x14ac:dyDescent="0.2">
      <c r="A8" s="10" t="s">
        <v>37</v>
      </c>
      <c r="B8" s="10" t="s">
        <v>91</v>
      </c>
      <c r="C8" s="10">
        <f t="shared" si="0"/>
        <v>1</v>
      </c>
      <c r="D8" s="10">
        <f t="shared" si="1"/>
        <v>2</v>
      </c>
      <c r="E8" s="10">
        <f t="shared" si="2"/>
        <v>1</v>
      </c>
      <c r="F8" s="10">
        <f t="shared" si="3"/>
        <v>3</v>
      </c>
      <c r="G8" s="10">
        <f t="shared" si="4"/>
        <v>3</v>
      </c>
      <c r="H8" s="28" t="s">
        <v>168</v>
      </c>
      <c r="I8" s="11">
        <f t="shared" si="5"/>
        <v>1</v>
      </c>
      <c r="J8" s="11">
        <f t="shared" si="6"/>
        <v>1.5</v>
      </c>
      <c r="K8" s="11">
        <f t="shared" si="7"/>
        <v>4</v>
      </c>
      <c r="P8" s="12"/>
      <c r="Q8" s="12"/>
      <c r="R8" s="12"/>
      <c r="S8" s="12"/>
      <c r="X8" s="12"/>
      <c r="Y8" s="12"/>
      <c r="Z8" s="12"/>
      <c r="AA8" s="12"/>
      <c r="AF8" s="12"/>
      <c r="AG8" s="12"/>
      <c r="AH8" s="12"/>
      <c r="AI8" s="12"/>
      <c r="AJ8" s="10">
        <v>2</v>
      </c>
      <c r="AK8" s="10">
        <v>1</v>
      </c>
      <c r="AL8" s="10">
        <v>3</v>
      </c>
      <c r="AM8" s="10">
        <v>3</v>
      </c>
      <c r="AN8" s="12"/>
      <c r="AO8" s="12"/>
      <c r="AP8" s="12"/>
      <c r="AQ8" s="12"/>
      <c r="AV8" s="12"/>
      <c r="AW8" s="12"/>
      <c r="AX8" s="12"/>
      <c r="AY8" s="12"/>
    </row>
    <row r="9" spans="1:55" ht="15" customHeight="1" x14ac:dyDescent="0.2">
      <c r="A9" s="10" t="s">
        <v>2</v>
      </c>
      <c r="B9" s="10" t="s">
        <v>3</v>
      </c>
      <c r="C9" s="10">
        <f t="shared" si="0"/>
        <v>5</v>
      </c>
      <c r="D9" s="10">
        <f t="shared" si="1"/>
        <v>14</v>
      </c>
      <c r="E9" s="10">
        <f t="shared" si="2"/>
        <v>4</v>
      </c>
      <c r="F9" s="10">
        <f t="shared" si="3"/>
        <v>47</v>
      </c>
      <c r="G9" s="10">
        <f t="shared" si="4"/>
        <v>3</v>
      </c>
      <c r="H9" s="28" t="s">
        <v>154</v>
      </c>
      <c r="I9" s="11">
        <f t="shared" si="5"/>
        <v>15.666666666666666</v>
      </c>
      <c r="J9" s="11">
        <f t="shared" si="6"/>
        <v>3.3571428571428572</v>
      </c>
      <c r="K9" s="11">
        <f t="shared" si="7"/>
        <v>28</v>
      </c>
      <c r="P9" s="12">
        <v>2</v>
      </c>
      <c r="Q9" s="12">
        <v>0</v>
      </c>
      <c r="R9" s="12">
        <v>8</v>
      </c>
      <c r="S9" s="12">
        <v>0</v>
      </c>
      <c r="T9" s="13">
        <v>1</v>
      </c>
      <c r="U9" s="15">
        <v>1</v>
      </c>
      <c r="V9" s="13">
        <v>0</v>
      </c>
      <c r="W9" s="13">
        <v>1</v>
      </c>
      <c r="X9" s="12">
        <v>4</v>
      </c>
      <c r="Y9" s="12">
        <v>2</v>
      </c>
      <c r="Z9" s="12">
        <v>13</v>
      </c>
      <c r="AA9" s="12">
        <v>0</v>
      </c>
      <c r="AB9" s="13"/>
      <c r="AC9" s="13"/>
      <c r="AD9" s="13"/>
      <c r="AE9" s="13"/>
      <c r="AF9" s="12"/>
      <c r="AG9" s="12"/>
      <c r="AH9" s="12"/>
      <c r="AI9" s="12"/>
      <c r="AJ9" s="13">
        <v>3</v>
      </c>
      <c r="AK9" s="13">
        <v>1</v>
      </c>
      <c r="AL9" s="13">
        <v>9</v>
      </c>
      <c r="AM9" s="13">
        <v>1</v>
      </c>
      <c r="AN9" s="12"/>
      <c r="AO9" s="12"/>
      <c r="AP9" s="12"/>
      <c r="AQ9" s="12"/>
      <c r="AR9" s="13">
        <v>4</v>
      </c>
      <c r="AS9" s="13">
        <v>0</v>
      </c>
      <c r="AT9" s="13">
        <v>17</v>
      </c>
      <c r="AU9" s="13">
        <v>1</v>
      </c>
      <c r="AV9" s="12"/>
      <c r="AW9" s="12"/>
      <c r="AX9" s="12"/>
      <c r="AY9" s="12"/>
      <c r="AZ9" s="13"/>
      <c r="BA9" s="13"/>
      <c r="BB9" s="13"/>
      <c r="BC9" s="13"/>
    </row>
    <row r="10" spans="1:55" ht="15" customHeight="1" x14ac:dyDescent="0.2">
      <c r="A10" s="10" t="s">
        <v>34</v>
      </c>
      <c r="B10" s="10" t="s">
        <v>92</v>
      </c>
      <c r="C10" s="10">
        <f t="shared" si="0"/>
        <v>1</v>
      </c>
      <c r="D10" s="10">
        <f t="shared" si="1"/>
        <v>2</v>
      </c>
      <c r="E10" s="10">
        <f t="shared" si="2"/>
        <v>1</v>
      </c>
      <c r="F10" s="10">
        <f t="shared" si="3"/>
        <v>2</v>
      </c>
      <c r="G10" s="10">
        <f t="shared" si="4"/>
        <v>2</v>
      </c>
      <c r="H10" s="28" t="s">
        <v>169</v>
      </c>
      <c r="I10" s="11">
        <f t="shared" si="5"/>
        <v>1</v>
      </c>
      <c r="J10" s="11">
        <f t="shared" si="6"/>
        <v>1</v>
      </c>
      <c r="K10" s="11">
        <f t="shared" si="7"/>
        <v>6</v>
      </c>
      <c r="P10" s="12"/>
      <c r="Q10" s="12"/>
      <c r="R10" s="12"/>
      <c r="S10" s="12"/>
      <c r="X10" s="12"/>
      <c r="Y10" s="12"/>
      <c r="Z10" s="12"/>
      <c r="AA10" s="12"/>
      <c r="AF10" s="12"/>
      <c r="AG10" s="12"/>
      <c r="AH10" s="12"/>
      <c r="AI10" s="12"/>
      <c r="AN10" s="12">
        <v>2</v>
      </c>
      <c r="AO10" s="12">
        <v>1</v>
      </c>
      <c r="AP10" s="12">
        <v>2</v>
      </c>
      <c r="AQ10" s="19">
        <v>2</v>
      </c>
      <c r="AV10" s="12"/>
      <c r="AW10" s="12"/>
      <c r="AX10" s="12"/>
      <c r="AY10" s="12"/>
    </row>
    <row r="11" spans="1:55" ht="15" customHeight="1" x14ac:dyDescent="0.2">
      <c r="A11" s="10" t="s">
        <v>63</v>
      </c>
      <c r="B11" s="10" t="s">
        <v>64</v>
      </c>
      <c r="C11" s="10">
        <f t="shared" si="0"/>
        <v>1</v>
      </c>
      <c r="D11" s="10">
        <f t="shared" si="1"/>
        <v>4</v>
      </c>
      <c r="E11" s="10">
        <f t="shared" si="2"/>
        <v>0</v>
      </c>
      <c r="F11" s="10">
        <f t="shared" si="3"/>
        <v>29</v>
      </c>
      <c r="G11" s="10">
        <f t="shared" si="4"/>
        <v>2</v>
      </c>
      <c r="H11" s="28" t="s">
        <v>170</v>
      </c>
      <c r="I11" s="11">
        <f t="shared" si="5"/>
        <v>14.5</v>
      </c>
      <c r="J11" s="11">
        <f t="shared" si="6"/>
        <v>7.25</v>
      </c>
      <c r="K11" s="11">
        <f t="shared" si="7"/>
        <v>12</v>
      </c>
      <c r="P11" s="12"/>
      <c r="Q11" s="12"/>
      <c r="R11" s="12"/>
      <c r="S11" s="12"/>
      <c r="X11" s="12"/>
      <c r="Y11" s="12"/>
      <c r="Z11" s="12"/>
      <c r="AA11" s="12"/>
      <c r="AB11" s="10">
        <v>4</v>
      </c>
      <c r="AC11" s="10">
        <v>0</v>
      </c>
      <c r="AD11" s="10">
        <v>29</v>
      </c>
      <c r="AE11" s="10">
        <v>2</v>
      </c>
      <c r="AF11" s="12"/>
      <c r="AG11" s="12"/>
      <c r="AH11" s="12"/>
      <c r="AI11" s="12"/>
      <c r="AN11" s="12"/>
      <c r="AO11" s="12"/>
      <c r="AP11" s="12"/>
      <c r="AQ11" s="12"/>
      <c r="AV11" s="12"/>
      <c r="AW11" s="12"/>
      <c r="AX11" s="12"/>
      <c r="AY11" s="12"/>
    </row>
    <row r="12" spans="1:55" ht="15" customHeight="1" x14ac:dyDescent="0.2">
      <c r="A12" s="10" t="s">
        <v>27</v>
      </c>
      <c r="B12" s="10" t="s">
        <v>28</v>
      </c>
      <c r="C12" s="10">
        <f t="shared" si="0"/>
        <v>2</v>
      </c>
      <c r="D12" s="10">
        <f t="shared" si="1"/>
        <v>6</v>
      </c>
      <c r="E12" s="10">
        <f t="shared" si="2"/>
        <v>0</v>
      </c>
      <c r="F12" s="10">
        <f t="shared" si="3"/>
        <v>30</v>
      </c>
      <c r="G12" s="10">
        <f t="shared" si="4"/>
        <v>2</v>
      </c>
      <c r="H12" s="28" t="s">
        <v>171</v>
      </c>
      <c r="I12" s="11">
        <f t="shared" si="5"/>
        <v>15</v>
      </c>
      <c r="J12" s="11">
        <f t="shared" si="6"/>
        <v>5</v>
      </c>
      <c r="K12" s="11">
        <f t="shared" si="7"/>
        <v>18</v>
      </c>
      <c r="P12" s="12"/>
      <c r="Q12" s="12"/>
      <c r="R12" s="12"/>
      <c r="S12" s="12"/>
      <c r="T12" s="13"/>
      <c r="U12" s="13"/>
      <c r="V12" s="13"/>
      <c r="W12" s="13"/>
      <c r="X12" s="12"/>
      <c r="Y12" s="12"/>
      <c r="Z12" s="12"/>
      <c r="AA12" s="12"/>
      <c r="AB12" s="13">
        <v>4</v>
      </c>
      <c r="AC12" s="13">
        <v>0</v>
      </c>
      <c r="AD12" s="13">
        <v>27</v>
      </c>
      <c r="AE12" s="13">
        <v>2</v>
      </c>
      <c r="AF12" s="12">
        <v>2</v>
      </c>
      <c r="AG12" s="12">
        <v>0</v>
      </c>
      <c r="AH12" s="12">
        <v>3</v>
      </c>
      <c r="AI12" s="12">
        <v>0</v>
      </c>
      <c r="AN12" s="12"/>
      <c r="AO12" s="12"/>
      <c r="AP12" s="12"/>
      <c r="AQ12" s="12"/>
      <c r="AV12" s="12"/>
      <c r="AW12" s="12"/>
      <c r="AX12" s="12"/>
      <c r="AY12" s="12"/>
    </row>
    <row r="13" spans="1:55" ht="15" customHeight="1" x14ac:dyDescent="0.2">
      <c r="A13" s="10" t="s">
        <v>6</v>
      </c>
      <c r="B13" s="10" t="s">
        <v>7</v>
      </c>
      <c r="C13" s="10">
        <f t="shared" si="0"/>
        <v>6</v>
      </c>
      <c r="D13" s="10">
        <f t="shared" si="1"/>
        <v>7.33</v>
      </c>
      <c r="E13" s="10">
        <f t="shared" si="2"/>
        <v>0</v>
      </c>
      <c r="F13" s="10">
        <f t="shared" si="3"/>
        <v>46</v>
      </c>
      <c r="G13" s="10">
        <f t="shared" si="4"/>
        <v>2</v>
      </c>
      <c r="H13" s="28" t="s">
        <v>154</v>
      </c>
      <c r="I13" s="11">
        <f t="shared" si="5"/>
        <v>23</v>
      </c>
      <c r="J13" s="11">
        <f t="shared" si="6"/>
        <v>6.2755798090040926</v>
      </c>
      <c r="K13" s="11">
        <f t="shared" si="7"/>
        <v>21.990000000000002</v>
      </c>
      <c r="L13" s="10">
        <v>1</v>
      </c>
      <c r="M13" s="10">
        <v>0</v>
      </c>
      <c r="N13" s="10">
        <v>11</v>
      </c>
      <c r="O13" s="10">
        <v>0</v>
      </c>
      <c r="P13" s="12">
        <v>2</v>
      </c>
      <c r="Q13" s="12">
        <v>0</v>
      </c>
      <c r="R13" s="12">
        <v>7</v>
      </c>
      <c r="S13" s="12">
        <v>1</v>
      </c>
      <c r="T13" s="13">
        <v>1</v>
      </c>
      <c r="U13" s="13">
        <v>0</v>
      </c>
      <c r="V13" s="13">
        <v>8</v>
      </c>
      <c r="W13" s="13">
        <v>0</v>
      </c>
      <c r="X13" s="12"/>
      <c r="Y13" s="12"/>
      <c r="Z13" s="12"/>
      <c r="AA13" s="12"/>
      <c r="AB13" s="13"/>
      <c r="AC13" s="13"/>
      <c r="AD13" s="13"/>
      <c r="AE13" s="13"/>
      <c r="AF13" s="12"/>
      <c r="AG13" s="12"/>
      <c r="AH13" s="12"/>
      <c r="AI13" s="12"/>
      <c r="AJ13" s="10">
        <v>2</v>
      </c>
      <c r="AK13" s="10">
        <v>0</v>
      </c>
      <c r="AL13" s="10">
        <v>12</v>
      </c>
      <c r="AM13" s="10">
        <v>0</v>
      </c>
      <c r="AN13" s="20">
        <v>0.33</v>
      </c>
      <c r="AO13" s="12">
        <v>0</v>
      </c>
      <c r="AP13" s="12">
        <v>0</v>
      </c>
      <c r="AQ13" s="12">
        <v>1</v>
      </c>
      <c r="AR13" s="13">
        <v>1</v>
      </c>
      <c r="AS13" s="13">
        <v>0</v>
      </c>
      <c r="AT13" s="13">
        <v>8</v>
      </c>
      <c r="AU13" s="13">
        <v>0</v>
      </c>
      <c r="AV13" s="12"/>
      <c r="AW13" s="12"/>
      <c r="AX13" s="12"/>
      <c r="AY13" s="12"/>
    </row>
    <row r="14" spans="1:55" ht="15" customHeight="1" x14ac:dyDescent="0.2">
      <c r="A14" s="10" t="s">
        <v>9</v>
      </c>
      <c r="B14" s="10" t="s">
        <v>70</v>
      </c>
      <c r="C14" s="10">
        <f t="shared" si="0"/>
        <v>1</v>
      </c>
      <c r="D14" s="10">
        <f t="shared" si="1"/>
        <v>1</v>
      </c>
      <c r="E14" s="10">
        <f t="shared" si="2"/>
        <v>0</v>
      </c>
      <c r="F14" s="10">
        <f t="shared" si="3"/>
        <v>10</v>
      </c>
      <c r="G14" s="10">
        <f t="shared" si="4"/>
        <v>1</v>
      </c>
      <c r="H14" s="28" t="s">
        <v>146</v>
      </c>
      <c r="I14" s="11">
        <f t="shared" si="5"/>
        <v>10</v>
      </c>
      <c r="J14" s="11">
        <f t="shared" si="6"/>
        <v>10</v>
      </c>
      <c r="K14" s="11">
        <f t="shared" si="7"/>
        <v>6</v>
      </c>
      <c r="P14" s="12"/>
      <c r="Q14" s="12"/>
      <c r="R14" s="12"/>
      <c r="S14" s="12"/>
      <c r="X14" s="12">
        <v>1</v>
      </c>
      <c r="Y14" s="12">
        <v>0</v>
      </c>
      <c r="Z14" s="12">
        <v>10</v>
      </c>
      <c r="AA14" s="12">
        <v>1</v>
      </c>
      <c r="AF14" s="12"/>
      <c r="AG14" s="12"/>
      <c r="AH14" s="12"/>
      <c r="AI14" s="12"/>
      <c r="AJ14" s="13"/>
      <c r="AK14" s="13"/>
      <c r="AL14" s="13"/>
      <c r="AM14" s="13"/>
      <c r="AN14" s="12"/>
      <c r="AO14" s="12"/>
      <c r="AP14" s="12"/>
      <c r="AQ14" s="12"/>
      <c r="AR14" s="13"/>
      <c r="AS14" s="13"/>
      <c r="AT14" s="13"/>
      <c r="AU14" s="13"/>
      <c r="AV14" s="12"/>
      <c r="AW14" s="12"/>
      <c r="AX14" s="12"/>
      <c r="AY14" s="12"/>
      <c r="AZ14" s="13"/>
      <c r="BA14" s="13"/>
      <c r="BB14" s="13"/>
      <c r="BC14" s="13"/>
    </row>
    <row r="15" spans="1:55" ht="15" customHeight="1" x14ac:dyDescent="0.2">
      <c r="A15" s="10" t="s">
        <v>82</v>
      </c>
      <c r="B15" s="10" t="s">
        <v>20</v>
      </c>
      <c r="C15" s="10">
        <f t="shared" si="0"/>
        <v>2</v>
      </c>
      <c r="D15" s="10">
        <f t="shared" si="1"/>
        <v>3</v>
      </c>
      <c r="E15" s="10">
        <f t="shared" si="2"/>
        <v>0</v>
      </c>
      <c r="F15" s="10">
        <f t="shared" si="3"/>
        <v>15</v>
      </c>
      <c r="G15" s="10">
        <f t="shared" si="4"/>
        <v>1</v>
      </c>
      <c r="H15" s="28" t="s">
        <v>160</v>
      </c>
      <c r="I15" s="11">
        <f t="shared" si="5"/>
        <v>15</v>
      </c>
      <c r="J15" s="11">
        <f t="shared" si="6"/>
        <v>5</v>
      </c>
      <c r="K15" s="11">
        <f t="shared" si="7"/>
        <v>18</v>
      </c>
      <c r="P15" s="12"/>
      <c r="Q15" s="12"/>
      <c r="R15" s="12"/>
      <c r="S15" s="12"/>
      <c r="X15" s="12"/>
      <c r="Y15" s="12"/>
      <c r="Z15" s="12"/>
      <c r="AA15" s="12"/>
      <c r="AF15" s="12">
        <v>2</v>
      </c>
      <c r="AG15" s="12">
        <v>0</v>
      </c>
      <c r="AH15" s="12">
        <v>8</v>
      </c>
      <c r="AI15" s="12">
        <v>1</v>
      </c>
      <c r="AJ15" s="13">
        <v>1</v>
      </c>
      <c r="AK15" s="13">
        <v>0</v>
      </c>
      <c r="AL15" s="13">
        <v>7</v>
      </c>
      <c r="AM15" s="13">
        <v>0</v>
      </c>
      <c r="AN15" s="12"/>
      <c r="AO15" s="12"/>
      <c r="AP15" s="12"/>
      <c r="AQ15" s="12"/>
      <c r="AV15" s="12"/>
      <c r="AW15" s="12"/>
      <c r="AX15" s="12"/>
      <c r="AY15" s="12"/>
    </row>
    <row r="16" spans="1:55" ht="15" customHeight="1" x14ac:dyDescent="0.2">
      <c r="A16" s="10" t="s">
        <v>13</v>
      </c>
      <c r="B16" s="10" t="s">
        <v>14</v>
      </c>
      <c r="C16" s="10">
        <f t="shared" si="0"/>
        <v>2</v>
      </c>
      <c r="D16" s="10">
        <f t="shared" si="1"/>
        <v>3</v>
      </c>
      <c r="E16" s="10">
        <f t="shared" si="2"/>
        <v>0</v>
      </c>
      <c r="F16" s="10">
        <f t="shared" si="3"/>
        <v>19</v>
      </c>
      <c r="G16" s="10">
        <f t="shared" si="4"/>
        <v>1</v>
      </c>
      <c r="H16" s="28" t="s">
        <v>161</v>
      </c>
      <c r="I16" s="11">
        <f t="shared" si="5"/>
        <v>19</v>
      </c>
      <c r="J16" s="11">
        <f t="shared" si="6"/>
        <v>6.333333333333333</v>
      </c>
      <c r="K16" s="11">
        <f t="shared" si="7"/>
        <v>18</v>
      </c>
      <c r="P16" s="12"/>
      <c r="Q16" s="12"/>
      <c r="R16" s="12"/>
      <c r="S16" s="12"/>
      <c r="X16" s="12"/>
      <c r="Y16" s="12"/>
      <c r="Z16" s="12"/>
      <c r="AA16" s="12"/>
      <c r="AF16" s="12">
        <v>2</v>
      </c>
      <c r="AG16" s="12">
        <v>0</v>
      </c>
      <c r="AH16" s="12">
        <v>14</v>
      </c>
      <c r="AI16" s="12">
        <v>1</v>
      </c>
      <c r="AJ16" s="13">
        <v>1</v>
      </c>
      <c r="AK16" s="13">
        <v>0</v>
      </c>
      <c r="AL16" s="13">
        <v>5</v>
      </c>
      <c r="AM16" s="13">
        <v>0</v>
      </c>
      <c r="AN16" s="12"/>
      <c r="AO16" s="12"/>
      <c r="AP16" s="12"/>
      <c r="AQ16" s="12"/>
      <c r="AV16" s="12"/>
      <c r="AW16" s="12"/>
      <c r="AX16" s="12"/>
      <c r="AY16" s="12"/>
    </row>
    <row r="17" spans="1:55" ht="15" customHeight="1" x14ac:dyDescent="0.2">
      <c r="A17" s="10" t="s">
        <v>89</v>
      </c>
      <c r="B17" s="10" t="s">
        <v>90</v>
      </c>
      <c r="C17" s="10">
        <f t="shared" si="0"/>
        <v>1</v>
      </c>
      <c r="D17" s="10">
        <f t="shared" si="1"/>
        <v>2</v>
      </c>
      <c r="E17" s="10">
        <f t="shared" si="2"/>
        <v>1</v>
      </c>
      <c r="F17" s="10">
        <f t="shared" si="3"/>
        <v>3</v>
      </c>
      <c r="G17" s="10">
        <f t="shared" si="4"/>
        <v>0</v>
      </c>
      <c r="H17" s="28"/>
      <c r="I17" s="11" t="e">
        <f t="shared" si="5"/>
        <v>#DIV/0!</v>
      </c>
      <c r="J17" s="11">
        <f t="shared" si="6"/>
        <v>1.5</v>
      </c>
      <c r="K17" s="11" t="e">
        <f t="shared" si="7"/>
        <v>#DIV/0!</v>
      </c>
      <c r="P17" s="12"/>
      <c r="Q17" s="12"/>
      <c r="R17" s="12"/>
      <c r="S17" s="12"/>
      <c r="X17" s="12"/>
      <c r="Y17" s="12"/>
      <c r="Z17" s="12"/>
      <c r="AA17" s="12"/>
      <c r="AF17" s="12"/>
      <c r="AG17" s="12"/>
      <c r="AH17" s="12"/>
      <c r="AI17" s="12"/>
      <c r="AJ17" s="10">
        <v>2</v>
      </c>
      <c r="AK17" s="10">
        <v>1</v>
      </c>
      <c r="AL17" s="10">
        <v>3</v>
      </c>
      <c r="AM17" s="10">
        <v>0</v>
      </c>
      <c r="AN17" s="12"/>
      <c r="AO17" s="12"/>
      <c r="AP17" s="12"/>
      <c r="AQ17" s="12"/>
      <c r="AV17" s="12"/>
      <c r="AW17" s="12"/>
      <c r="AX17" s="12"/>
      <c r="AY17" s="12"/>
    </row>
    <row r="18" spans="1:55" ht="15" customHeight="1" x14ac:dyDescent="0.2">
      <c r="A18" s="10" t="s">
        <v>73</v>
      </c>
      <c r="B18" s="10" t="s">
        <v>74</v>
      </c>
      <c r="C18" s="10">
        <f t="shared" si="0"/>
        <v>1</v>
      </c>
      <c r="D18" s="10">
        <f t="shared" si="1"/>
        <v>2</v>
      </c>
      <c r="E18" s="10">
        <f t="shared" si="2"/>
        <v>0</v>
      </c>
      <c r="F18" s="10">
        <f t="shared" si="3"/>
        <v>14</v>
      </c>
      <c r="G18" s="10">
        <f t="shared" si="4"/>
        <v>0</v>
      </c>
      <c r="H18" s="28"/>
      <c r="I18" s="11" t="e">
        <f t="shared" si="5"/>
        <v>#DIV/0!</v>
      </c>
      <c r="J18" s="11">
        <f t="shared" si="6"/>
        <v>7</v>
      </c>
      <c r="K18" s="11" t="e">
        <f t="shared" si="7"/>
        <v>#DIV/0!</v>
      </c>
      <c r="P18" s="12"/>
      <c r="Q18" s="12"/>
      <c r="R18" s="12"/>
      <c r="S18" s="12"/>
      <c r="X18" s="12"/>
      <c r="Y18" s="12"/>
      <c r="Z18" s="12"/>
      <c r="AA18" s="12"/>
      <c r="AF18" s="12">
        <v>2</v>
      </c>
      <c r="AG18" s="12">
        <v>0</v>
      </c>
      <c r="AH18" s="12">
        <v>14</v>
      </c>
      <c r="AI18" s="12">
        <v>0</v>
      </c>
      <c r="AN18" s="12"/>
      <c r="AO18" s="12"/>
      <c r="AP18" s="12"/>
      <c r="AQ18" s="12"/>
      <c r="AV18" s="12"/>
      <c r="AW18" s="12"/>
      <c r="AX18" s="12"/>
      <c r="AY18" s="12"/>
    </row>
    <row r="19" spans="1:55" ht="15" customHeight="1" x14ac:dyDescent="0.2">
      <c r="A19" s="10" t="s">
        <v>66</v>
      </c>
      <c r="B19" s="10" t="s">
        <v>67</v>
      </c>
      <c r="C19" s="10">
        <f t="shared" si="0"/>
        <v>1</v>
      </c>
      <c r="D19" s="10">
        <f t="shared" si="1"/>
        <v>1</v>
      </c>
      <c r="E19" s="10">
        <f t="shared" si="2"/>
        <v>0</v>
      </c>
      <c r="F19" s="10">
        <f t="shared" si="3"/>
        <v>16</v>
      </c>
      <c r="G19" s="10">
        <f t="shared" si="4"/>
        <v>0</v>
      </c>
      <c r="H19" s="28"/>
      <c r="I19" s="11" t="e">
        <f t="shared" si="5"/>
        <v>#DIV/0!</v>
      </c>
      <c r="J19" s="11">
        <f t="shared" si="6"/>
        <v>16</v>
      </c>
      <c r="K19" s="11" t="e">
        <f t="shared" si="7"/>
        <v>#DIV/0!</v>
      </c>
      <c r="L19" s="10">
        <v>1</v>
      </c>
      <c r="M19" s="10">
        <v>0</v>
      </c>
      <c r="N19" s="10">
        <v>16</v>
      </c>
      <c r="O19" s="10">
        <v>0</v>
      </c>
      <c r="P19" s="12"/>
      <c r="Q19" s="12"/>
      <c r="R19" s="12"/>
      <c r="S19" s="12"/>
      <c r="X19" s="12"/>
      <c r="Y19" s="12"/>
      <c r="Z19" s="12"/>
      <c r="AA19" s="12"/>
      <c r="AF19" s="12"/>
      <c r="AG19" s="12"/>
      <c r="AH19" s="12"/>
      <c r="AI19" s="12"/>
      <c r="AN19" s="12"/>
      <c r="AO19" s="12"/>
      <c r="AP19" s="12"/>
      <c r="AQ19" s="12"/>
      <c r="AV19" s="12"/>
      <c r="AW19" s="12"/>
      <c r="AX19" s="12"/>
      <c r="AY19" s="12"/>
    </row>
    <row r="20" spans="1:55" ht="15" customHeight="1" x14ac:dyDescent="0.2">
      <c r="A20" s="10" t="s">
        <v>11</v>
      </c>
      <c r="B20" s="10" t="s">
        <v>12</v>
      </c>
      <c r="C20" s="10">
        <f t="shared" si="0"/>
        <v>0</v>
      </c>
      <c r="D20" s="10">
        <f t="shared" si="1"/>
        <v>0</v>
      </c>
      <c r="E20" s="10">
        <f t="shared" si="2"/>
        <v>0</v>
      </c>
      <c r="F20" s="10">
        <f t="shared" si="3"/>
        <v>0</v>
      </c>
      <c r="G20" s="10">
        <f t="shared" si="4"/>
        <v>0</v>
      </c>
      <c r="H20" s="28"/>
      <c r="P20" s="12"/>
      <c r="Q20" s="12"/>
      <c r="R20" s="12"/>
      <c r="S20" s="12"/>
      <c r="X20" s="12"/>
      <c r="Y20" s="12"/>
      <c r="Z20" s="12"/>
      <c r="AA20" s="12"/>
      <c r="AF20" s="12"/>
      <c r="AG20" s="12"/>
      <c r="AH20" s="12"/>
      <c r="AI20" s="12"/>
      <c r="AN20" s="12"/>
      <c r="AO20" s="12"/>
      <c r="AP20" s="12"/>
      <c r="AQ20" s="12"/>
      <c r="AV20" s="12"/>
      <c r="AW20" s="12"/>
      <c r="AX20" s="12"/>
      <c r="AY20" s="12"/>
      <c r="AZ20" s="13"/>
      <c r="BA20" s="13"/>
      <c r="BB20" s="13"/>
      <c r="BC20" s="13"/>
    </row>
    <row r="21" spans="1:55" ht="15" customHeight="1" x14ac:dyDescent="0.2">
      <c r="A21" s="10" t="s">
        <v>9</v>
      </c>
      <c r="B21" s="10" t="s">
        <v>10</v>
      </c>
      <c r="C21" s="10">
        <f t="shared" si="0"/>
        <v>0</v>
      </c>
      <c r="D21" s="10">
        <f t="shared" si="1"/>
        <v>0</v>
      </c>
      <c r="E21" s="10">
        <f t="shared" si="2"/>
        <v>0</v>
      </c>
      <c r="F21" s="10">
        <f t="shared" si="3"/>
        <v>0</v>
      </c>
      <c r="G21" s="10">
        <f t="shared" si="4"/>
        <v>0</v>
      </c>
      <c r="H21" s="28"/>
      <c r="P21" s="12"/>
      <c r="Q21" s="12"/>
      <c r="R21" s="12"/>
      <c r="S21" s="12"/>
      <c r="T21" s="13"/>
      <c r="U21" s="13"/>
      <c r="V21" s="13"/>
      <c r="W21" s="13"/>
      <c r="X21" s="12"/>
      <c r="Y21" s="12"/>
      <c r="Z21" s="12"/>
      <c r="AA21" s="12"/>
      <c r="AB21" s="13"/>
      <c r="AC21" s="13"/>
      <c r="AD21" s="13"/>
      <c r="AE21" s="13"/>
      <c r="AF21" s="12"/>
      <c r="AG21" s="12"/>
      <c r="AH21" s="12"/>
      <c r="AI21" s="12"/>
      <c r="AJ21" s="13"/>
      <c r="AK21" s="13"/>
      <c r="AL21" s="13"/>
      <c r="AM21" s="13"/>
      <c r="AN21" s="12"/>
      <c r="AO21" s="12"/>
      <c r="AP21" s="12"/>
      <c r="AQ21" s="12"/>
      <c r="AR21" s="13"/>
      <c r="AS21" s="13"/>
      <c r="AT21" s="13"/>
      <c r="AU21" s="13"/>
      <c r="AV21" s="12"/>
      <c r="AW21" s="12"/>
      <c r="AX21" s="12"/>
      <c r="AY21" s="12"/>
      <c r="AZ21" s="13"/>
      <c r="BA21" s="13"/>
      <c r="BB21" s="13"/>
      <c r="BC21" s="13"/>
    </row>
    <row r="22" spans="1:55" ht="15" customHeight="1" x14ac:dyDescent="0.2">
      <c r="A22" s="10" t="s">
        <v>6</v>
      </c>
      <c r="B22" s="10" t="s">
        <v>8</v>
      </c>
      <c r="C22" s="10">
        <f t="shared" si="0"/>
        <v>0</v>
      </c>
      <c r="D22" s="10">
        <f t="shared" si="1"/>
        <v>0</v>
      </c>
      <c r="E22" s="10">
        <f t="shared" si="2"/>
        <v>0</v>
      </c>
      <c r="F22" s="10">
        <f t="shared" si="3"/>
        <v>0</v>
      </c>
      <c r="G22" s="10">
        <f t="shared" si="4"/>
        <v>0</v>
      </c>
      <c r="H22" s="28"/>
      <c r="P22" s="12"/>
      <c r="Q22" s="12"/>
      <c r="R22" s="12"/>
      <c r="S22" s="12"/>
      <c r="X22" s="12"/>
      <c r="Y22" s="12"/>
      <c r="Z22" s="12"/>
      <c r="AA22" s="12"/>
      <c r="AB22" s="13"/>
      <c r="AC22" s="13"/>
      <c r="AD22" s="13"/>
      <c r="AE22" s="13"/>
      <c r="AF22" s="12"/>
      <c r="AG22" s="12"/>
      <c r="AH22" s="12"/>
      <c r="AI22" s="12"/>
      <c r="AN22" s="12"/>
      <c r="AO22" s="12"/>
      <c r="AP22" s="12"/>
      <c r="AQ22" s="12"/>
      <c r="AV22" s="12"/>
      <c r="AW22" s="12"/>
      <c r="AX22" s="12"/>
      <c r="AY22" s="12"/>
    </row>
  </sheetData>
  <mergeCells count="11">
    <mergeCell ref="AZ1:BC1"/>
    <mergeCell ref="AB1:AE1"/>
    <mergeCell ref="AF1:AI1"/>
    <mergeCell ref="AJ1:AM1"/>
    <mergeCell ref="AN1:AQ1"/>
    <mergeCell ref="AR1:AU1"/>
    <mergeCell ref="AV1:AY1"/>
    <mergeCell ref="L1:O1"/>
    <mergeCell ref="P1:S1"/>
    <mergeCell ref="T1:W1"/>
    <mergeCell ref="X1:AA1"/>
  </mergeCells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3"/>
  <sheetViews>
    <sheetView workbookViewId="0">
      <pane ySplit="1" topLeftCell="A2" activePane="bottomLeft" state="frozen"/>
      <selection pane="bottomLeft" activeCell="H15" sqref="H15"/>
    </sheetView>
  </sheetViews>
  <sheetFormatPr defaultRowHeight="12.75" x14ac:dyDescent="0.2"/>
  <cols>
    <col min="1" max="1" width="12.140625" style="10" customWidth="1"/>
    <col min="2" max="2" width="11.85546875" style="10" customWidth="1"/>
    <col min="3" max="7" width="9.140625" style="10"/>
    <col min="8" max="8" width="9.140625" style="23"/>
    <col min="9" max="11" width="9.140625" style="11"/>
    <col min="12" max="39" width="4.7109375" style="10" customWidth="1"/>
    <col min="40" max="43" width="4.7109375" style="13" customWidth="1"/>
    <col min="44" max="55" width="4.7109375" style="10" customWidth="1"/>
    <col min="56" max="16384" width="9.140625" style="10"/>
  </cols>
  <sheetData>
    <row r="1" spans="1:55" s="8" customFormat="1" ht="30" customHeight="1" x14ac:dyDescent="0.2">
      <c r="A1" s="7" t="s">
        <v>0</v>
      </c>
      <c r="B1" s="7" t="s">
        <v>1</v>
      </c>
      <c r="C1" s="8" t="s">
        <v>22</v>
      </c>
      <c r="D1" s="8" t="s">
        <v>50</v>
      </c>
      <c r="E1" s="8" t="s">
        <v>51</v>
      </c>
      <c r="F1" s="8" t="s">
        <v>21</v>
      </c>
      <c r="G1" s="8" t="s">
        <v>52</v>
      </c>
      <c r="H1" s="7" t="s">
        <v>53</v>
      </c>
      <c r="I1" s="9" t="s">
        <v>23</v>
      </c>
      <c r="J1" s="9" t="s">
        <v>54</v>
      </c>
      <c r="K1" s="9" t="s">
        <v>24</v>
      </c>
      <c r="L1" s="37" t="s">
        <v>93</v>
      </c>
      <c r="M1" s="37"/>
      <c r="N1" s="37"/>
      <c r="O1" s="36"/>
      <c r="P1" s="36" t="s">
        <v>69</v>
      </c>
      <c r="Q1" s="36"/>
      <c r="R1" s="36"/>
      <c r="S1" s="36"/>
      <c r="T1" s="36" t="s">
        <v>72</v>
      </c>
      <c r="U1" s="36"/>
      <c r="V1" s="36"/>
      <c r="W1" s="36"/>
      <c r="X1" s="36" t="s">
        <v>99</v>
      </c>
      <c r="Y1" s="36"/>
      <c r="Z1" s="36"/>
      <c r="AA1" s="36"/>
      <c r="AB1" s="36" t="s">
        <v>103</v>
      </c>
      <c r="AC1" s="36"/>
      <c r="AD1" s="36"/>
      <c r="AE1" s="36"/>
      <c r="AF1" s="36" t="s">
        <v>88</v>
      </c>
      <c r="AG1" s="36"/>
      <c r="AH1" s="36"/>
      <c r="AI1" s="36"/>
      <c r="AJ1" s="36" t="s">
        <v>85</v>
      </c>
      <c r="AK1" s="36"/>
      <c r="AL1" s="36"/>
      <c r="AM1" s="36"/>
      <c r="AN1" s="36" t="s">
        <v>104</v>
      </c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</row>
    <row r="2" spans="1:55" ht="15" customHeight="1" x14ac:dyDescent="0.2">
      <c r="A2" s="10" t="s">
        <v>2</v>
      </c>
      <c r="B2" s="10" t="s">
        <v>3</v>
      </c>
      <c r="C2" s="10">
        <f t="shared" ref="C2:C23" si="0">COUNT(L2, P2, T2, X2, AB2, AF2, AJ2, AN2, AR2, AV2, AZ2)</f>
        <v>7</v>
      </c>
      <c r="D2" s="10">
        <f t="shared" ref="D2:D23" si="1">SUM(L2, P2, T2, X2, AB2, AF2, AJ2, AN2, AR2, AV2, AZ2)</f>
        <v>23</v>
      </c>
      <c r="E2" s="10">
        <f t="shared" ref="E2:E23" si="2">SUM(M2, Q2, U2, Y2, AC2, AG2, AK2, AO2, AS2, AW2, BA2)</f>
        <v>3</v>
      </c>
      <c r="F2" s="10">
        <f t="shared" ref="F2:F23" si="3">SUM(N2, R2, V2, Z2, AD2, AH2, AL2, AP2, AT2, AX2, BB2)</f>
        <v>75</v>
      </c>
      <c r="G2" s="10">
        <f t="shared" ref="G2:G23" si="4">SUM(O2, S2, W2, AA2, AE2, AI2, AM2, AQ2, AU2, AY2, BC2)</f>
        <v>11</v>
      </c>
      <c r="H2" s="26" t="s">
        <v>130</v>
      </c>
      <c r="I2" s="11">
        <f t="shared" ref="I2:I20" si="5">F2/G2</f>
        <v>6.8181818181818183</v>
      </c>
      <c r="J2" s="11">
        <f t="shared" ref="J2:J20" si="6">F2/D2</f>
        <v>3.2608695652173911</v>
      </c>
      <c r="K2" s="11">
        <f t="shared" ref="K2:K20" si="7">(D2*6)/G2</f>
        <v>12.545454545454545</v>
      </c>
      <c r="L2" s="10">
        <v>4</v>
      </c>
      <c r="M2" s="10">
        <v>1</v>
      </c>
      <c r="N2" s="10">
        <v>10</v>
      </c>
      <c r="O2" s="10">
        <v>2</v>
      </c>
      <c r="P2" s="12">
        <v>3</v>
      </c>
      <c r="Q2" s="12">
        <v>0</v>
      </c>
      <c r="R2" s="12">
        <v>11</v>
      </c>
      <c r="S2" s="12">
        <v>0</v>
      </c>
      <c r="T2" s="13">
        <v>4</v>
      </c>
      <c r="U2" s="13">
        <v>0</v>
      </c>
      <c r="V2" s="13">
        <v>25</v>
      </c>
      <c r="W2" s="13">
        <v>3</v>
      </c>
      <c r="X2" s="12">
        <v>2</v>
      </c>
      <c r="Y2" s="12">
        <v>2</v>
      </c>
      <c r="Z2" s="12">
        <v>0</v>
      </c>
      <c r="AA2" s="12">
        <v>2</v>
      </c>
      <c r="AB2" s="13">
        <v>3</v>
      </c>
      <c r="AC2" s="13">
        <v>0</v>
      </c>
      <c r="AD2" s="13">
        <v>11</v>
      </c>
      <c r="AE2" s="13">
        <v>0</v>
      </c>
      <c r="AF2" s="12"/>
      <c r="AG2" s="12"/>
      <c r="AH2" s="12"/>
      <c r="AI2" s="12"/>
      <c r="AJ2" s="13">
        <v>4</v>
      </c>
      <c r="AK2" s="13">
        <v>0</v>
      </c>
      <c r="AL2" s="13">
        <v>9</v>
      </c>
      <c r="AM2" s="13">
        <v>2</v>
      </c>
      <c r="AN2" s="12">
        <v>3</v>
      </c>
      <c r="AO2" s="12">
        <v>0</v>
      </c>
      <c r="AP2" s="12">
        <v>9</v>
      </c>
      <c r="AQ2" s="12">
        <v>2</v>
      </c>
      <c r="AR2" s="13"/>
      <c r="AS2" s="13"/>
      <c r="AT2" s="13"/>
      <c r="AU2" s="13"/>
      <c r="AV2" s="12"/>
      <c r="AW2" s="12"/>
      <c r="AX2" s="12"/>
      <c r="AY2" s="12"/>
      <c r="AZ2" s="13"/>
      <c r="BA2" s="13"/>
      <c r="BB2" s="13"/>
      <c r="BC2" s="13"/>
    </row>
    <row r="3" spans="1:55" ht="15" customHeight="1" x14ac:dyDescent="0.2">
      <c r="A3" s="10" t="s">
        <v>9</v>
      </c>
      <c r="B3" s="10" t="s">
        <v>10</v>
      </c>
      <c r="C3" s="10">
        <f t="shared" si="0"/>
        <v>6</v>
      </c>
      <c r="D3" s="10">
        <f t="shared" si="1"/>
        <v>16</v>
      </c>
      <c r="E3" s="10">
        <f t="shared" si="2"/>
        <v>0</v>
      </c>
      <c r="F3" s="10">
        <f t="shared" si="3"/>
        <v>97</v>
      </c>
      <c r="G3" s="10">
        <f t="shared" si="4"/>
        <v>9</v>
      </c>
      <c r="H3" s="26" t="s">
        <v>131</v>
      </c>
      <c r="I3" s="11">
        <f t="shared" si="5"/>
        <v>10.777777777777779</v>
      </c>
      <c r="J3" s="11">
        <f t="shared" si="6"/>
        <v>6.0625</v>
      </c>
      <c r="K3" s="11">
        <f t="shared" si="7"/>
        <v>10.666666666666666</v>
      </c>
      <c r="L3" s="10">
        <v>1</v>
      </c>
      <c r="M3" s="10">
        <v>0</v>
      </c>
      <c r="N3" s="10">
        <v>7</v>
      </c>
      <c r="O3" s="10">
        <v>1</v>
      </c>
      <c r="P3" s="12">
        <v>4</v>
      </c>
      <c r="Q3" s="12">
        <v>0</v>
      </c>
      <c r="R3" s="12">
        <v>26</v>
      </c>
      <c r="S3" s="12">
        <v>2</v>
      </c>
      <c r="T3" s="13">
        <v>4</v>
      </c>
      <c r="U3" s="13">
        <v>0</v>
      </c>
      <c r="V3" s="13">
        <v>20</v>
      </c>
      <c r="W3" s="13">
        <v>2</v>
      </c>
      <c r="X3" s="12">
        <v>2</v>
      </c>
      <c r="Y3" s="12">
        <v>0</v>
      </c>
      <c r="Z3" s="12">
        <v>11</v>
      </c>
      <c r="AA3" s="12">
        <v>2</v>
      </c>
      <c r="AB3" s="13">
        <v>2</v>
      </c>
      <c r="AC3" s="13">
        <v>0</v>
      </c>
      <c r="AD3" s="13">
        <v>15</v>
      </c>
      <c r="AE3" s="13">
        <v>0</v>
      </c>
      <c r="AF3" s="12"/>
      <c r="AG3" s="12"/>
      <c r="AH3" s="12"/>
      <c r="AI3" s="12"/>
      <c r="AJ3" s="13"/>
      <c r="AK3" s="13"/>
      <c r="AL3" s="13"/>
      <c r="AM3" s="13"/>
      <c r="AN3" s="12">
        <v>3</v>
      </c>
      <c r="AO3" s="12">
        <v>0</v>
      </c>
      <c r="AP3" s="12">
        <v>18</v>
      </c>
      <c r="AQ3" s="12">
        <v>2</v>
      </c>
      <c r="AR3" s="13"/>
      <c r="AS3" s="13"/>
      <c r="AT3" s="13"/>
      <c r="AU3" s="13"/>
      <c r="AV3" s="12"/>
      <c r="AW3" s="12"/>
      <c r="AX3" s="12"/>
      <c r="AY3" s="12"/>
      <c r="AZ3" s="13"/>
      <c r="BA3" s="13"/>
      <c r="BB3" s="13"/>
      <c r="BC3" s="13"/>
    </row>
    <row r="4" spans="1:55" ht="15" customHeight="1" x14ac:dyDescent="0.2">
      <c r="A4" s="10" t="s">
        <v>27</v>
      </c>
      <c r="B4" s="10" t="s">
        <v>28</v>
      </c>
      <c r="C4" s="10">
        <f t="shared" si="0"/>
        <v>4</v>
      </c>
      <c r="D4" s="10">
        <f t="shared" si="1"/>
        <v>14</v>
      </c>
      <c r="E4" s="10">
        <f t="shared" si="2"/>
        <v>0</v>
      </c>
      <c r="F4" s="10">
        <f t="shared" si="3"/>
        <v>67</v>
      </c>
      <c r="G4" s="10">
        <f t="shared" si="4"/>
        <v>5</v>
      </c>
      <c r="H4" s="26" t="s">
        <v>121</v>
      </c>
      <c r="I4" s="11">
        <f t="shared" si="5"/>
        <v>13.4</v>
      </c>
      <c r="J4" s="11">
        <f t="shared" si="6"/>
        <v>4.7857142857142856</v>
      </c>
      <c r="K4" s="11">
        <f t="shared" si="7"/>
        <v>16.8</v>
      </c>
      <c r="P4" s="12"/>
      <c r="Q4" s="12"/>
      <c r="R4" s="12"/>
      <c r="S4" s="12"/>
      <c r="T4" s="13"/>
      <c r="U4" s="13"/>
      <c r="V4" s="13"/>
      <c r="W4" s="13"/>
      <c r="X4" s="12">
        <v>2</v>
      </c>
      <c r="Y4" s="12">
        <v>0</v>
      </c>
      <c r="Z4" s="12">
        <v>12</v>
      </c>
      <c r="AA4" s="12">
        <v>0</v>
      </c>
      <c r="AB4" s="13"/>
      <c r="AC4" s="13"/>
      <c r="AD4" s="13"/>
      <c r="AE4" s="13"/>
      <c r="AF4" s="12">
        <v>4</v>
      </c>
      <c r="AG4" s="12">
        <v>0</v>
      </c>
      <c r="AH4" s="12">
        <v>15</v>
      </c>
      <c r="AI4" s="12">
        <v>2</v>
      </c>
      <c r="AJ4" s="13">
        <v>4</v>
      </c>
      <c r="AK4" s="13">
        <v>0</v>
      </c>
      <c r="AL4" s="13">
        <v>19</v>
      </c>
      <c r="AM4" s="13">
        <v>0</v>
      </c>
      <c r="AN4" s="12">
        <v>4</v>
      </c>
      <c r="AO4" s="12">
        <v>0</v>
      </c>
      <c r="AP4" s="12">
        <v>21</v>
      </c>
      <c r="AQ4" s="12">
        <v>3</v>
      </c>
      <c r="AV4" s="12"/>
      <c r="AW4" s="12"/>
      <c r="AX4" s="12"/>
      <c r="AY4" s="12"/>
    </row>
    <row r="5" spans="1:55" ht="15" customHeight="1" x14ac:dyDescent="0.2">
      <c r="A5" s="10" t="s">
        <v>4</v>
      </c>
      <c r="B5" s="10" t="s">
        <v>5</v>
      </c>
      <c r="C5" s="10">
        <f t="shared" si="0"/>
        <v>8</v>
      </c>
      <c r="D5" s="10">
        <f t="shared" si="1"/>
        <v>23</v>
      </c>
      <c r="E5" s="10">
        <f t="shared" si="2"/>
        <v>0</v>
      </c>
      <c r="F5" s="10">
        <f t="shared" si="3"/>
        <v>119</v>
      </c>
      <c r="G5" s="10">
        <f t="shared" si="4"/>
        <v>5</v>
      </c>
      <c r="H5" s="26" t="s">
        <v>132</v>
      </c>
      <c r="I5" s="11">
        <f t="shared" si="5"/>
        <v>23.8</v>
      </c>
      <c r="J5" s="11">
        <f t="shared" si="6"/>
        <v>5.1739130434782608</v>
      </c>
      <c r="K5" s="11">
        <f t="shared" si="7"/>
        <v>27.6</v>
      </c>
      <c r="L5" s="10">
        <v>3</v>
      </c>
      <c r="M5" s="10">
        <v>0</v>
      </c>
      <c r="N5" s="10">
        <v>18</v>
      </c>
      <c r="O5" s="10">
        <v>1</v>
      </c>
      <c r="P5" s="12">
        <v>3</v>
      </c>
      <c r="Q5" s="12">
        <v>0</v>
      </c>
      <c r="R5" s="12">
        <v>18</v>
      </c>
      <c r="S5" s="12">
        <v>2</v>
      </c>
      <c r="T5" s="13">
        <v>4</v>
      </c>
      <c r="U5" s="13">
        <v>0</v>
      </c>
      <c r="V5" s="13">
        <v>15</v>
      </c>
      <c r="W5" s="13">
        <v>0</v>
      </c>
      <c r="X5" s="12">
        <v>2</v>
      </c>
      <c r="Y5" s="12">
        <v>0</v>
      </c>
      <c r="Z5" s="12">
        <v>8</v>
      </c>
      <c r="AA5" s="12">
        <v>0</v>
      </c>
      <c r="AB5" s="13">
        <v>3</v>
      </c>
      <c r="AC5" s="13">
        <v>0</v>
      </c>
      <c r="AD5" s="13">
        <v>13</v>
      </c>
      <c r="AE5" s="13">
        <v>0</v>
      </c>
      <c r="AF5" s="12">
        <v>2</v>
      </c>
      <c r="AG5" s="12">
        <v>0</v>
      </c>
      <c r="AH5" s="12">
        <v>11</v>
      </c>
      <c r="AI5" s="12">
        <v>0</v>
      </c>
      <c r="AJ5" s="13">
        <v>4</v>
      </c>
      <c r="AK5" s="13">
        <v>0</v>
      </c>
      <c r="AL5" s="13">
        <v>27</v>
      </c>
      <c r="AM5" s="13">
        <v>2</v>
      </c>
      <c r="AN5" s="12">
        <v>2</v>
      </c>
      <c r="AO5" s="12">
        <v>0</v>
      </c>
      <c r="AP5" s="12">
        <v>9</v>
      </c>
      <c r="AQ5" s="12">
        <v>0</v>
      </c>
      <c r="AR5" s="13"/>
      <c r="AS5" s="13"/>
      <c r="AT5" s="13"/>
      <c r="AU5" s="13"/>
      <c r="AV5" s="12"/>
      <c r="AW5" s="12"/>
      <c r="AX5" s="12"/>
      <c r="AY5" s="12"/>
      <c r="AZ5" s="13"/>
      <c r="BA5" s="13"/>
      <c r="BB5" s="13"/>
      <c r="BC5" s="13"/>
    </row>
    <row r="6" spans="1:55" ht="15" customHeight="1" x14ac:dyDescent="0.2">
      <c r="A6" s="10" t="s">
        <v>17</v>
      </c>
      <c r="B6" s="10" t="s">
        <v>18</v>
      </c>
      <c r="C6" s="10">
        <f t="shared" si="0"/>
        <v>6</v>
      </c>
      <c r="D6" s="10">
        <f t="shared" si="1"/>
        <v>18</v>
      </c>
      <c r="E6" s="10">
        <f t="shared" si="2"/>
        <v>0</v>
      </c>
      <c r="F6" s="10">
        <f t="shared" si="3"/>
        <v>106</v>
      </c>
      <c r="G6" s="10">
        <f t="shared" si="4"/>
        <v>4</v>
      </c>
      <c r="H6" s="26" t="s">
        <v>133</v>
      </c>
      <c r="I6" s="11">
        <f t="shared" si="5"/>
        <v>26.5</v>
      </c>
      <c r="J6" s="11">
        <f t="shared" si="6"/>
        <v>5.8888888888888893</v>
      </c>
      <c r="K6" s="11">
        <f t="shared" si="7"/>
        <v>27</v>
      </c>
      <c r="L6" s="10">
        <v>2</v>
      </c>
      <c r="M6" s="10">
        <v>0</v>
      </c>
      <c r="N6" s="10">
        <v>21</v>
      </c>
      <c r="O6" s="10">
        <v>0</v>
      </c>
      <c r="P6" s="12">
        <v>3</v>
      </c>
      <c r="Q6" s="12">
        <v>0</v>
      </c>
      <c r="R6" s="12">
        <v>8</v>
      </c>
      <c r="S6" s="12">
        <v>0</v>
      </c>
      <c r="T6" s="13">
        <v>4</v>
      </c>
      <c r="U6" s="13">
        <v>0</v>
      </c>
      <c r="V6" s="13">
        <v>21</v>
      </c>
      <c r="W6" s="13">
        <v>1</v>
      </c>
      <c r="X6" s="12"/>
      <c r="Y6" s="12"/>
      <c r="Z6" s="12"/>
      <c r="AA6" s="12"/>
      <c r="AB6" s="10">
        <v>2</v>
      </c>
      <c r="AC6" s="10">
        <v>0</v>
      </c>
      <c r="AD6" s="10">
        <v>9</v>
      </c>
      <c r="AE6" s="10">
        <v>0</v>
      </c>
      <c r="AF6" s="12">
        <v>4</v>
      </c>
      <c r="AG6" s="12">
        <v>0</v>
      </c>
      <c r="AH6" s="12">
        <v>37</v>
      </c>
      <c r="AI6" s="12">
        <v>2</v>
      </c>
      <c r="AJ6" s="13">
        <v>3</v>
      </c>
      <c r="AK6" s="13">
        <v>0</v>
      </c>
      <c r="AL6" s="13">
        <v>10</v>
      </c>
      <c r="AM6" s="13">
        <v>1</v>
      </c>
      <c r="AN6" s="12"/>
      <c r="AO6" s="12"/>
      <c r="AP6" s="12"/>
      <c r="AQ6" s="12"/>
      <c r="AR6" s="13"/>
      <c r="AS6" s="13"/>
      <c r="AT6" s="13"/>
      <c r="AU6" s="13"/>
      <c r="AV6" s="12"/>
      <c r="AW6" s="12"/>
      <c r="AX6" s="12"/>
      <c r="AY6" s="12"/>
      <c r="AZ6" s="13"/>
      <c r="BA6" s="13"/>
      <c r="BB6" s="13"/>
      <c r="BC6" s="13"/>
    </row>
    <row r="7" spans="1:55" ht="15" customHeight="1" x14ac:dyDescent="0.2">
      <c r="A7" s="10" t="s">
        <v>6</v>
      </c>
      <c r="B7" s="10" t="s">
        <v>7</v>
      </c>
      <c r="C7" s="10">
        <f t="shared" si="0"/>
        <v>4</v>
      </c>
      <c r="D7" s="10">
        <f t="shared" si="1"/>
        <v>8</v>
      </c>
      <c r="E7" s="10">
        <f t="shared" si="2"/>
        <v>0</v>
      </c>
      <c r="F7" s="10">
        <f t="shared" si="3"/>
        <v>46</v>
      </c>
      <c r="G7" s="10">
        <f t="shared" si="4"/>
        <v>3</v>
      </c>
      <c r="H7" s="26" t="s">
        <v>134</v>
      </c>
      <c r="I7" s="11">
        <f t="shared" si="5"/>
        <v>15.333333333333334</v>
      </c>
      <c r="J7" s="11">
        <f t="shared" si="6"/>
        <v>5.75</v>
      </c>
      <c r="K7" s="11">
        <f t="shared" si="7"/>
        <v>16</v>
      </c>
      <c r="P7" s="12"/>
      <c r="Q7" s="12"/>
      <c r="R7" s="12"/>
      <c r="S7" s="12"/>
      <c r="T7" s="13"/>
      <c r="U7" s="13"/>
      <c r="V7" s="13"/>
      <c r="W7" s="13"/>
      <c r="X7" s="12">
        <v>3</v>
      </c>
      <c r="Y7" s="12">
        <v>0</v>
      </c>
      <c r="Z7" s="12">
        <v>7</v>
      </c>
      <c r="AA7" s="12">
        <v>2</v>
      </c>
      <c r="AB7" s="13">
        <v>1</v>
      </c>
      <c r="AC7" s="13">
        <v>0</v>
      </c>
      <c r="AD7" s="13">
        <v>7</v>
      </c>
      <c r="AE7" s="13">
        <v>0</v>
      </c>
      <c r="AF7" s="12">
        <v>2</v>
      </c>
      <c r="AG7" s="12">
        <v>0</v>
      </c>
      <c r="AH7" s="12">
        <v>16</v>
      </c>
      <c r="AI7" s="12">
        <v>1</v>
      </c>
      <c r="AN7" s="20">
        <v>2</v>
      </c>
      <c r="AO7" s="12">
        <v>0</v>
      </c>
      <c r="AP7" s="12">
        <v>16</v>
      </c>
      <c r="AQ7" s="12">
        <v>0</v>
      </c>
      <c r="AR7" s="13"/>
      <c r="AS7" s="13"/>
      <c r="AT7" s="13"/>
      <c r="AU7" s="13"/>
      <c r="AV7" s="12"/>
      <c r="AW7" s="12"/>
      <c r="AX7" s="12"/>
      <c r="AY7" s="12"/>
    </row>
    <row r="8" spans="1:55" ht="15" customHeight="1" x14ac:dyDescent="0.2">
      <c r="A8" s="10" t="s">
        <v>83</v>
      </c>
      <c r="B8" s="10" t="s">
        <v>84</v>
      </c>
      <c r="C8" s="10">
        <f t="shared" si="0"/>
        <v>4</v>
      </c>
      <c r="D8" s="10">
        <f t="shared" si="1"/>
        <v>12</v>
      </c>
      <c r="E8" s="10">
        <f t="shared" si="2"/>
        <v>0</v>
      </c>
      <c r="F8" s="10">
        <f t="shared" si="3"/>
        <v>57</v>
      </c>
      <c r="G8" s="10">
        <f t="shared" si="4"/>
        <v>2</v>
      </c>
      <c r="H8" s="26" t="s">
        <v>127</v>
      </c>
      <c r="I8" s="11">
        <f t="shared" si="5"/>
        <v>28.5</v>
      </c>
      <c r="J8" s="11">
        <f t="shared" si="6"/>
        <v>4.75</v>
      </c>
      <c r="K8" s="11">
        <f t="shared" si="7"/>
        <v>36</v>
      </c>
      <c r="L8" s="10">
        <v>4</v>
      </c>
      <c r="M8" s="10">
        <v>0</v>
      </c>
      <c r="N8" s="10">
        <v>22</v>
      </c>
      <c r="O8" s="10">
        <v>1</v>
      </c>
      <c r="P8" s="12"/>
      <c r="Q8" s="19"/>
      <c r="R8" s="12"/>
      <c r="S8" s="12"/>
      <c r="X8" s="12"/>
      <c r="Y8" s="12"/>
      <c r="Z8" s="12"/>
      <c r="AA8" s="12"/>
      <c r="AB8" s="13"/>
      <c r="AC8" s="13"/>
      <c r="AD8" s="13"/>
      <c r="AE8" s="13"/>
      <c r="AF8" s="12">
        <v>3</v>
      </c>
      <c r="AG8" s="12">
        <v>0</v>
      </c>
      <c r="AH8" s="12">
        <v>16</v>
      </c>
      <c r="AI8" s="12">
        <v>0</v>
      </c>
      <c r="AJ8" s="13">
        <v>3</v>
      </c>
      <c r="AK8" s="13">
        <v>0</v>
      </c>
      <c r="AL8" s="13">
        <v>14</v>
      </c>
      <c r="AM8" s="13">
        <v>0</v>
      </c>
      <c r="AN8" s="12">
        <v>2</v>
      </c>
      <c r="AO8" s="12">
        <v>0</v>
      </c>
      <c r="AP8" s="12">
        <v>5</v>
      </c>
      <c r="AQ8" s="12">
        <v>1</v>
      </c>
      <c r="AV8" s="12"/>
      <c r="AW8" s="12"/>
      <c r="AX8" s="12"/>
      <c r="AY8" s="12"/>
    </row>
    <row r="9" spans="1:55" ht="15" customHeight="1" x14ac:dyDescent="0.2">
      <c r="A9" s="10" t="s">
        <v>57</v>
      </c>
      <c r="B9" s="10" t="s">
        <v>58</v>
      </c>
      <c r="C9" s="10">
        <f t="shared" si="0"/>
        <v>6</v>
      </c>
      <c r="D9" s="10">
        <f t="shared" si="1"/>
        <v>12.5</v>
      </c>
      <c r="E9" s="10">
        <f t="shared" si="2"/>
        <v>0</v>
      </c>
      <c r="F9" s="10">
        <f t="shared" si="3"/>
        <v>83</v>
      </c>
      <c r="G9" s="10">
        <f t="shared" si="4"/>
        <v>2</v>
      </c>
      <c r="H9" s="26" t="s">
        <v>135</v>
      </c>
      <c r="I9" s="11">
        <f t="shared" si="5"/>
        <v>41.5</v>
      </c>
      <c r="J9" s="11">
        <f t="shared" si="6"/>
        <v>6.64</v>
      </c>
      <c r="K9" s="11">
        <f t="shared" si="7"/>
        <v>37.5</v>
      </c>
      <c r="L9" s="10">
        <v>0.5</v>
      </c>
      <c r="M9" s="10">
        <v>0</v>
      </c>
      <c r="N9" s="10">
        <v>2</v>
      </c>
      <c r="O9" s="10">
        <v>0</v>
      </c>
      <c r="P9" s="12">
        <v>4</v>
      </c>
      <c r="Q9" s="12">
        <v>0</v>
      </c>
      <c r="R9" s="12">
        <v>21</v>
      </c>
      <c r="S9" s="12">
        <v>2</v>
      </c>
      <c r="T9" s="13"/>
      <c r="U9" s="13"/>
      <c r="V9" s="13"/>
      <c r="W9" s="13"/>
      <c r="X9" s="12">
        <v>2</v>
      </c>
      <c r="Y9" s="12">
        <v>0</v>
      </c>
      <c r="Z9" s="12">
        <v>5</v>
      </c>
      <c r="AA9" s="12">
        <v>0</v>
      </c>
      <c r="AB9" s="13"/>
      <c r="AC9" s="13"/>
      <c r="AD9" s="13"/>
      <c r="AE9" s="13"/>
      <c r="AF9" s="12">
        <v>2</v>
      </c>
      <c r="AG9" s="12">
        <v>0</v>
      </c>
      <c r="AH9" s="12">
        <v>14</v>
      </c>
      <c r="AI9" s="12">
        <v>0</v>
      </c>
      <c r="AJ9" s="13">
        <v>2</v>
      </c>
      <c r="AK9" s="13">
        <v>0</v>
      </c>
      <c r="AL9" s="13">
        <v>24</v>
      </c>
      <c r="AM9" s="13">
        <v>0</v>
      </c>
      <c r="AN9" s="12">
        <v>2</v>
      </c>
      <c r="AO9" s="12">
        <v>0</v>
      </c>
      <c r="AP9" s="12">
        <v>17</v>
      </c>
      <c r="AQ9" s="12">
        <v>0</v>
      </c>
      <c r="AR9" s="13"/>
      <c r="AS9" s="13"/>
      <c r="AT9" s="13"/>
      <c r="AU9" s="15"/>
      <c r="AV9" s="12"/>
      <c r="AW9" s="12"/>
      <c r="AX9" s="12"/>
      <c r="AY9" s="12"/>
      <c r="AZ9" s="13"/>
      <c r="BA9" s="13"/>
      <c r="BB9" s="13"/>
      <c r="BC9" s="13"/>
    </row>
    <row r="10" spans="1:55" ht="15" customHeight="1" x14ac:dyDescent="0.2">
      <c r="A10" s="10" t="s">
        <v>66</v>
      </c>
      <c r="B10" s="10" t="s">
        <v>67</v>
      </c>
      <c r="C10" s="10">
        <f t="shared" si="0"/>
        <v>1</v>
      </c>
      <c r="D10" s="10">
        <f t="shared" si="1"/>
        <v>1</v>
      </c>
      <c r="E10" s="10">
        <f t="shared" si="2"/>
        <v>0</v>
      </c>
      <c r="F10" s="10">
        <f t="shared" si="3"/>
        <v>3</v>
      </c>
      <c r="G10" s="10">
        <f t="shared" si="4"/>
        <v>1</v>
      </c>
      <c r="H10" s="26" t="s">
        <v>136</v>
      </c>
      <c r="I10" s="11">
        <f t="shared" si="5"/>
        <v>3</v>
      </c>
      <c r="J10" s="11">
        <f t="shared" si="6"/>
        <v>3</v>
      </c>
      <c r="K10" s="11">
        <f t="shared" si="7"/>
        <v>6</v>
      </c>
      <c r="AF10" s="12"/>
      <c r="AG10" s="12"/>
      <c r="AH10" s="12"/>
      <c r="AI10" s="12"/>
      <c r="AN10" s="12">
        <v>1</v>
      </c>
      <c r="AO10" s="12">
        <v>0</v>
      </c>
      <c r="AP10" s="12">
        <v>3</v>
      </c>
      <c r="AQ10" s="12">
        <v>1</v>
      </c>
    </row>
    <row r="11" spans="1:55" ht="15" customHeight="1" x14ac:dyDescent="0.2">
      <c r="A11" s="10" t="s">
        <v>82</v>
      </c>
      <c r="B11" s="10" t="s">
        <v>20</v>
      </c>
      <c r="C11" s="10">
        <f t="shared" si="0"/>
        <v>3</v>
      </c>
      <c r="D11" s="10">
        <f t="shared" si="1"/>
        <v>3</v>
      </c>
      <c r="E11" s="10">
        <f t="shared" si="2"/>
        <v>0</v>
      </c>
      <c r="F11" s="10">
        <f t="shared" si="3"/>
        <v>16</v>
      </c>
      <c r="G11" s="10">
        <f t="shared" si="4"/>
        <v>1</v>
      </c>
      <c r="H11" s="26" t="s">
        <v>136</v>
      </c>
      <c r="I11" s="11">
        <f t="shared" si="5"/>
        <v>16</v>
      </c>
      <c r="J11" s="11">
        <f t="shared" si="6"/>
        <v>5.333333333333333</v>
      </c>
      <c r="K11" s="11">
        <f t="shared" si="7"/>
        <v>18</v>
      </c>
      <c r="P11" s="12"/>
      <c r="Q11" s="12"/>
      <c r="R11" s="12"/>
      <c r="S11" s="12"/>
      <c r="X11" s="12">
        <v>1</v>
      </c>
      <c r="Y11" s="12">
        <v>0</v>
      </c>
      <c r="Z11" s="12">
        <v>3</v>
      </c>
      <c r="AA11" s="12">
        <v>1</v>
      </c>
      <c r="AB11" s="13">
        <v>1</v>
      </c>
      <c r="AC11" s="13">
        <v>0</v>
      </c>
      <c r="AD11" s="13">
        <v>6</v>
      </c>
      <c r="AE11" s="13">
        <v>0</v>
      </c>
      <c r="AF11" s="12"/>
      <c r="AG11" s="12"/>
      <c r="AH11" s="12"/>
      <c r="AI11" s="12"/>
      <c r="AJ11" s="13"/>
      <c r="AK11" s="13"/>
      <c r="AL11" s="13"/>
      <c r="AM11" s="13"/>
      <c r="AN11" s="12">
        <v>1</v>
      </c>
      <c r="AO11" s="12">
        <v>0</v>
      </c>
      <c r="AP11" s="12">
        <v>7</v>
      </c>
      <c r="AQ11" s="12">
        <v>0</v>
      </c>
      <c r="AV11" s="12"/>
      <c r="AW11" s="12"/>
      <c r="AX11" s="12"/>
      <c r="AY11" s="12"/>
    </row>
    <row r="12" spans="1:55" ht="15" customHeight="1" x14ac:dyDescent="0.2">
      <c r="A12" s="10" t="s">
        <v>6</v>
      </c>
      <c r="B12" s="10" t="s">
        <v>94</v>
      </c>
      <c r="C12" s="10">
        <f t="shared" si="0"/>
        <v>1</v>
      </c>
      <c r="D12" s="10">
        <f t="shared" si="1"/>
        <v>1</v>
      </c>
      <c r="E12" s="10">
        <f t="shared" si="2"/>
        <v>0</v>
      </c>
      <c r="F12" s="10">
        <f t="shared" si="3"/>
        <v>16</v>
      </c>
      <c r="G12" s="10">
        <f t="shared" si="4"/>
        <v>1</v>
      </c>
      <c r="H12" s="26" t="s">
        <v>137</v>
      </c>
      <c r="I12" s="11">
        <f t="shared" si="5"/>
        <v>16</v>
      </c>
      <c r="J12" s="11">
        <f t="shared" si="6"/>
        <v>16</v>
      </c>
      <c r="K12" s="11">
        <f t="shared" si="7"/>
        <v>6</v>
      </c>
      <c r="L12" s="10">
        <v>1</v>
      </c>
      <c r="M12" s="10">
        <v>0</v>
      </c>
      <c r="N12" s="10">
        <v>16</v>
      </c>
      <c r="O12" s="10">
        <v>1</v>
      </c>
      <c r="P12" s="12"/>
      <c r="Q12" s="12"/>
      <c r="R12" s="12"/>
      <c r="S12" s="12"/>
      <c r="X12" s="12"/>
      <c r="Y12" s="12"/>
      <c r="Z12" s="12"/>
      <c r="AA12" s="12"/>
      <c r="AF12" s="12"/>
      <c r="AG12" s="12"/>
      <c r="AH12" s="12"/>
      <c r="AI12" s="12"/>
      <c r="AN12" s="12"/>
      <c r="AO12" s="12"/>
      <c r="AP12" s="12"/>
      <c r="AQ12" s="19"/>
      <c r="AV12" s="12"/>
      <c r="AW12" s="12"/>
      <c r="AX12" s="12"/>
      <c r="AY12" s="12"/>
    </row>
    <row r="13" spans="1:55" ht="15" customHeight="1" x14ac:dyDescent="0.2">
      <c r="A13" s="10" t="s">
        <v>97</v>
      </c>
      <c r="B13" s="10" t="s">
        <v>98</v>
      </c>
      <c r="C13" s="10">
        <f t="shared" si="0"/>
        <v>1</v>
      </c>
      <c r="D13" s="10">
        <f t="shared" si="1"/>
        <v>4</v>
      </c>
      <c r="E13" s="10">
        <f t="shared" si="2"/>
        <v>0</v>
      </c>
      <c r="F13" s="10">
        <f t="shared" si="3"/>
        <v>18</v>
      </c>
      <c r="G13" s="10">
        <f t="shared" si="4"/>
        <v>1</v>
      </c>
      <c r="H13" s="26" t="s">
        <v>138</v>
      </c>
      <c r="I13" s="11">
        <f t="shared" si="5"/>
        <v>18</v>
      </c>
      <c r="J13" s="11">
        <f t="shared" si="6"/>
        <v>4.5</v>
      </c>
      <c r="K13" s="11">
        <f t="shared" si="7"/>
        <v>24</v>
      </c>
      <c r="P13" s="12"/>
      <c r="Q13" s="12"/>
      <c r="R13" s="12"/>
      <c r="S13" s="12"/>
      <c r="T13" s="10">
        <v>4</v>
      </c>
      <c r="U13" s="10">
        <v>0</v>
      </c>
      <c r="V13" s="10">
        <v>18</v>
      </c>
      <c r="W13" s="10">
        <v>1</v>
      </c>
      <c r="X13" s="12"/>
      <c r="Y13" s="12"/>
      <c r="Z13" s="12"/>
      <c r="AA13" s="12"/>
      <c r="AF13" s="12"/>
      <c r="AG13" s="12"/>
      <c r="AH13" s="12"/>
      <c r="AI13" s="12"/>
      <c r="AN13" s="12"/>
      <c r="AO13" s="12"/>
      <c r="AP13" s="12"/>
      <c r="AQ13" s="12"/>
      <c r="AV13" s="12"/>
      <c r="AW13" s="12"/>
      <c r="AX13" s="12"/>
      <c r="AY13" s="12"/>
    </row>
    <row r="14" spans="1:55" ht="15" customHeight="1" x14ac:dyDescent="0.2">
      <c r="A14" s="10" t="s">
        <v>73</v>
      </c>
      <c r="B14" s="10" t="s">
        <v>74</v>
      </c>
      <c r="C14" s="10">
        <f t="shared" si="0"/>
        <v>1</v>
      </c>
      <c r="D14" s="10">
        <f t="shared" si="1"/>
        <v>2</v>
      </c>
      <c r="E14" s="10">
        <f t="shared" si="2"/>
        <v>0</v>
      </c>
      <c r="F14" s="10">
        <f t="shared" si="3"/>
        <v>19</v>
      </c>
      <c r="G14" s="10">
        <f t="shared" si="4"/>
        <v>1</v>
      </c>
      <c r="H14" s="26" t="s">
        <v>139</v>
      </c>
      <c r="I14" s="11">
        <f t="shared" si="5"/>
        <v>19</v>
      </c>
      <c r="J14" s="11">
        <f t="shared" si="6"/>
        <v>9.5</v>
      </c>
      <c r="K14" s="11">
        <f t="shared" si="7"/>
        <v>12</v>
      </c>
      <c r="P14" s="12"/>
      <c r="Q14" s="12"/>
      <c r="R14" s="12"/>
      <c r="S14" s="12"/>
      <c r="X14" s="12"/>
      <c r="Y14" s="12"/>
      <c r="Z14" s="12"/>
      <c r="AA14" s="12"/>
      <c r="AF14" s="12">
        <v>2</v>
      </c>
      <c r="AG14" s="12">
        <v>0</v>
      </c>
      <c r="AH14" s="12">
        <v>19</v>
      </c>
      <c r="AI14" s="12">
        <v>1</v>
      </c>
      <c r="AN14" s="12"/>
      <c r="AO14" s="12"/>
      <c r="AP14" s="12"/>
      <c r="AQ14" s="12"/>
      <c r="AV14" s="12"/>
      <c r="AW14" s="12"/>
      <c r="AX14" s="12"/>
      <c r="AY14" s="12"/>
    </row>
    <row r="15" spans="1:55" ht="15" customHeight="1" x14ac:dyDescent="0.2">
      <c r="A15" s="10" t="s">
        <v>25</v>
      </c>
      <c r="B15" s="10" t="s">
        <v>100</v>
      </c>
      <c r="C15" s="10">
        <f t="shared" si="0"/>
        <v>1</v>
      </c>
      <c r="D15" s="10">
        <f t="shared" si="1"/>
        <v>2</v>
      </c>
      <c r="E15" s="10">
        <f t="shared" si="2"/>
        <v>0</v>
      </c>
      <c r="F15" s="10">
        <f t="shared" si="3"/>
        <v>4</v>
      </c>
      <c r="G15" s="10">
        <f t="shared" si="4"/>
        <v>0</v>
      </c>
      <c r="H15" s="26"/>
      <c r="I15" s="11" t="e">
        <f t="shared" si="5"/>
        <v>#DIV/0!</v>
      </c>
      <c r="J15" s="11">
        <f t="shared" si="6"/>
        <v>2</v>
      </c>
      <c r="K15" s="11" t="e">
        <f t="shared" si="7"/>
        <v>#DIV/0!</v>
      </c>
      <c r="P15" s="12"/>
      <c r="Q15" s="12"/>
      <c r="R15" s="12"/>
      <c r="S15" s="12"/>
      <c r="X15" s="12">
        <v>2</v>
      </c>
      <c r="Y15" s="12">
        <v>0</v>
      </c>
      <c r="Z15" s="12">
        <v>4</v>
      </c>
      <c r="AA15" s="12">
        <v>0</v>
      </c>
      <c r="AB15" s="13"/>
      <c r="AC15" s="13"/>
      <c r="AD15" s="13"/>
      <c r="AE15" s="13"/>
      <c r="AF15" s="12"/>
      <c r="AG15" s="12"/>
      <c r="AH15" s="12"/>
      <c r="AI15" s="12"/>
      <c r="AJ15" s="13"/>
      <c r="AK15" s="13"/>
      <c r="AL15" s="13"/>
      <c r="AM15" s="13"/>
      <c r="AN15" s="12"/>
      <c r="AO15" s="12"/>
      <c r="AP15" s="12"/>
      <c r="AQ15" s="12"/>
      <c r="AR15" s="13"/>
      <c r="AS15" s="13"/>
      <c r="AT15" s="13"/>
      <c r="AU15" s="13"/>
      <c r="AV15" s="12"/>
      <c r="AW15" s="12"/>
      <c r="AX15" s="12"/>
      <c r="AY15" s="12"/>
      <c r="AZ15" s="13"/>
      <c r="BA15" s="13"/>
      <c r="BB15" s="13"/>
      <c r="BC15" s="13"/>
    </row>
    <row r="16" spans="1:55" ht="15" customHeight="1" x14ac:dyDescent="0.2">
      <c r="A16" s="10" t="s">
        <v>63</v>
      </c>
      <c r="B16" s="10" t="s">
        <v>64</v>
      </c>
      <c r="C16" s="10">
        <f t="shared" si="0"/>
        <v>1</v>
      </c>
      <c r="D16" s="10">
        <f t="shared" si="1"/>
        <v>3</v>
      </c>
      <c r="E16" s="10">
        <f t="shared" si="2"/>
        <v>0</v>
      </c>
      <c r="F16" s="10">
        <f t="shared" si="3"/>
        <v>8</v>
      </c>
      <c r="G16" s="10">
        <f t="shared" si="4"/>
        <v>0</v>
      </c>
      <c r="H16" s="26"/>
      <c r="I16" s="11" t="e">
        <f t="shared" si="5"/>
        <v>#DIV/0!</v>
      </c>
      <c r="J16" s="11">
        <f t="shared" si="6"/>
        <v>2.6666666666666665</v>
      </c>
      <c r="K16" s="11" t="e">
        <f t="shared" si="7"/>
        <v>#DIV/0!</v>
      </c>
      <c r="P16" s="12"/>
      <c r="Q16" s="12"/>
      <c r="R16" s="12"/>
      <c r="S16" s="12"/>
      <c r="X16" s="12"/>
      <c r="Y16" s="12"/>
      <c r="Z16" s="12"/>
      <c r="AA16" s="12"/>
      <c r="AB16" s="10">
        <v>3</v>
      </c>
      <c r="AC16" s="10">
        <v>0</v>
      </c>
      <c r="AD16" s="10">
        <v>8</v>
      </c>
      <c r="AE16" s="10">
        <v>0</v>
      </c>
      <c r="AF16" s="12"/>
      <c r="AG16" s="12"/>
      <c r="AH16" s="12"/>
      <c r="AI16" s="12"/>
      <c r="AN16" s="12"/>
      <c r="AO16" s="12"/>
      <c r="AP16" s="12"/>
      <c r="AQ16" s="12"/>
      <c r="AV16" s="12"/>
      <c r="AW16" s="12"/>
      <c r="AX16" s="12"/>
      <c r="AY16" s="12"/>
    </row>
    <row r="17" spans="1:55" ht="15" customHeight="1" x14ac:dyDescent="0.2">
      <c r="A17" s="10" t="s">
        <v>13</v>
      </c>
      <c r="B17" s="10" t="s">
        <v>14</v>
      </c>
      <c r="C17" s="10">
        <f t="shared" si="0"/>
        <v>1</v>
      </c>
      <c r="D17" s="10">
        <f t="shared" si="1"/>
        <v>1</v>
      </c>
      <c r="E17" s="10">
        <f t="shared" si="2"/>
        <v>0</v>
      </c>
      <c r="F17" s="10">
        <f t="shared" si="3"/>
        <v>3</v>
      </c>
      <c r="G17" s="10">
        <f t="shared" si="4"/>
        <v>0</v>
      </c>
      <c r="H17" s="26"/>
      <c r="I17" s="11" t="e">
        <f t="shared" si="5"/>
        <v>#DIV/0!</v>
      </c>
      <c r="J17" s="11">
        <f t="shared" si="6"/>
        <v>3</v>
      </c>
      <c r="K17" s="11" t="e">
        <f t="shared" si="7"/>
        <v>#DIV/0!</v>
      </c>
      <c r="P17" s="12"/>
      <c r="Q17" s="12"/>
      <c r="R17" s="12"/>
      <c r="S17" s="12"/>
      <c r="X17" s="12">
        <v>1</v>
      </c>
      <c r="Y17" s="12">
        <v>0</v>
      </c>
      <c r="Z17" s="12">
        <v>3</v>
      </c>
      <c r="AA17" s="12">
        <v>0</v>
      </c>
      <c r="AF17" s="12"/>
      <c r="AG17" s="12"/>
      <c r="AH17" s="12"/>
      <c r="AI17" s="12"/>
      <c r="AJ17" s="13"/>
      <c r="AK17" s="13"/>
      <c r="AL17" s="13"/>
      <c r="AM17" s="13"/>
      <c r="AN17" s="12"/>
      <c r="AO17" s="12"/>
      <c r="AP17" s="12"/>
      <c r="AQ17" s="12"/>
      <c r="AV17" s="12"/>
      <c r="AW17" s="12"/>
      <c r="AX17" s="12"/>
      <c r="AY17" s="12"/>
    </row>
    <row r="18" spans="1:55" ht="15" customHeight="1" x14ac:dyDescent="0.2">
      <c r="A18" s="10" t="s">
        <v>101</v>
      </c>
      <c r="B18" s="10" t="s">
        <v>102</v>
      </c>
      <c r="C18" s="10">
        <f t="shared" si="0"/>
        <v>1</v>
      </c>
      <c r="D18" s="10">
        <f t="shared" si="1"/>
        <v>2</v>
      </c>
      <c r="E18" s="10">
        <f t="shared" si="2"/>
        <v>0</v>
      </c>
      <c r="F18" s="10">
        <f t="shared" si="3"/>
        <v>9</v>
      </c>
      <c r="G18" s="10">
        <f t="shared" si="4"/>
        <v>0</v>
      </c>
      <c r="H18" s="26"/>
      <c r="I18" s="11" t="e">
        <f t="shared" si="5"/>
        <v>#DIV/0!</v>
      </c>
      <c r="J18" s="11">
        <f t="shared" si="6"/>
        <v>4.5</v>
      </c>
      <c r="K18" s="11" t="e">
        <f t="shared" si="7"/>
        <v>#DIV/0!</v>
      </c>
      <c r="P18" s="12"/>
      <c r="Q18" s="12"/>
      <c r="R18" s="12"/>
      <c r="S18" s="12"/>
      <c r="X18" s="12">
        <v>2</v>
      </c>
      <c r="Y18" s="12">
        <v>0</v>
      </c>
      <c r="Z18" s="12">
        <v>9</v>
      </c>
      <c r="AA18" s="12">
        <v>0</v>
      </c>
      <c r="AF18" s="12"/>
      <c r="AG18" s="12"/>
      <c r="AH18" s="12"/>
      <c r="AI18" s="12"/>
      <c r="AN18" s="12"/>
      <c r="AO18" s="12"/>
      <c r="AP18" s="12"/>
      <c r="AQ18" s="12"/>
      <c r="AV18" s="12"/>
      <c r="AW18" s="12"/>
      <c r="AX18" s="12"/>
      <c r="AY18" s="12"/>
    </row>
    <row r="19" spans="1:55" ht="15" customHeight="1" x14ac:dyDescent="0.2">
      <c r="A19" s="10" t="s">
        <v>11</v>
      </c>
      <c r="B19" s="10" t="s">
        <v>12</v>
      </c>
      <c r="C19" s="10">
        <f t="shared" si="0"/>
        <v>2</v>
      </c>
      <c r="D19" s="10">
        <f t="shared" si="1"/>
        <v>3</v>
      </c>
      <c r="E19" s="10">
        <f t="shared" si="2"/>
        <v>0</v>
      </c>
      <c r="F19" s="10">
        <f t="shared" si="3"/>
        <v>21</v>
      </c>
      <c r="G19" s="10">
        <f t="shared" si="4"/>
        <v>0</v>
      </c>
      <c r="H19" s="26"/>
      <c r="I19" s="11" t="e">
        <f t="shared" si="5"/>
        <v>#DIV/0!</v>
      </c>
      <c r="J19" s="11">
        <f t="shared" si="6"/>
        <v>7</v>
      </c>
      <c r="K19" s="11" t="e">
        <f t="shared" si="7"/>
        <v>#DIV/0!</v>
      </c>
      <c r="P19" s="12">
        <v>2</v>
      </c>
      <c r="Q19" s="12">
        <v>0</v>
      </c>
      <c r="R19" s="12">
        <v>18</v>
      </c>
      <c r="S19" s="12">
        <v>0</v>
      </c>
      <c r="X19" s="12"/>
      <c r="Y19" s="12"/>
      <c r="Z19" s="12"/>
      <c r="AA19" s="12"/>
      <c r="AB19" s="10">
        <v>1</v>
      </c>
      <c r="AC19" s="10">
        <v>0</v>
      </c>
      <c r="AD19" s="10">
        <v>3</v>
      </c>
      <c r="AE19" s="10">
        <v>0</v>
      </c>
      <c r="AF19" s="12"/>
      <c r="AG19" s="12"/>
      <c r="AH19" s="12"/>
      <c r="AI19" s="12"/>
      <c r="AN19" s="12"/>
      <c r="AO19" s="12"/>
      <c r="AP19" s="12"/>
      <c r="AQ19" s="12"/>
      <c r="AV19" s="12"/>
      <c r="AW19" s="12"/>
      <c r="AX19" s="12"/>
      <c r="AY19" s="12"/>
      <c r="AZ19" s="13"/>
      <c r="BA19" s="13"/>
      <c r="BB19" s="13"/>
      <c r="BC19" s="13"/>
    </row>
    <row r="20" spans="1:55" ht="15" customHeight="1" x14ac:dyDescent="0.2">
      <c r="A20" s="10" t="s">
        <v>95</v>
      </c>
      <c r="B20" s="10" t="s">
        <v>96</v>
      </c>
      <c r="C20" s="10">
        <f t="shared" si="0"/>
        <v>1</v>
      </c>
      <c r="D20" s="10">
        <f t="shared" si="1"/>
        <v>1</v>
      </c>
      <c r="E20" s="10">
        <f t="shared" si="2"/>
        <v>0</v>
      </c>
      <c r="F20" s="10">
        <f t="shared" si="3"/>
        <v>12</v>
      </c>
      <c r="G20" s="10">
        <f t="shared" si="4"/>
        <v>0</v>
      </c>
      <c r="H20" s="26"/>
      <c r="I20" s="11" t="e">
        <f t="shared" si="5"/>
        <v>#DIV/0!</v>
      </c>
      <c r="J20" s="11">
        <f t="shared" si="6"/>
        <v>12</v>
      </c>
      <c r="K20" s="11" t="e">
        <f t="shared" si="7"/>
        <v>#DIV/0!</v>
      </c>
      <c r="P20" s="12">
        <v>1</v>
      </c>
      <c r="Q20" s="12">
        <v>0</v>
      </c>
      <c r="R20" s="12">
        <v>12</v>
      </c>
      <c r="S20" s="12">
        <v>0</v>
      </c>
      <c r="X20" s="12"/>
      <c r="Y20" s="12"/>
      <c r="Z20" s="12"/>
      <c r="AA20" s="12"/>
      <c r="AF20" s="12"/>
      <c r="AG20" s="12"/>
      <c r="AH20" s="12"/>
      <c r="AI20" s="12"/>
      <c r="AN20" s="12"/>
      <c r="AO20" s="12"/>
      <c r="AP20" s="12"/>
      <c r="AQ20" s="12"/>
      <c r="AV20" s="12"/>
      <c r="AW20" s="12"/>
      <c r="AX20" s="12"/>
      <c r="AY20" s="12"/>
    </row>
    <row r="21" spans="1:55" ht="15" customHeight="1" x14ac:dyDescent="0.2">
      <c r="A21" s="10" t="s">
        <v>6</v>
      </c>
      <c r="B21" s="10" t="s">
        <v>8</v>
      </c>
      <c r="C21" s="10">
        <f t="shared" si="0"/>
        <v>0</v>
      </c>
      <c r="D21" s="10">
        <f t="shared" si="1"/>
        <v>0</v>
      </c>
      <c r="E21" s="10">
        <f t="shared" si="2"/>
        <v>0</v>
      </c>
      <c r="F21" s="10">
        <f t="shared" si="3"/>
        <v>0</v>
      </c>
      <c r="G21" s="10">
        <f t="shared" si="4"/>
        <v>0</v>
      </c>
      <c r="H21" s="26"/>
      <c r="P21" s="12"/>
      <c r="Q21" s="12"/>
      <c r="R21" s="12"/>
      <c r="S21" s="12"/>
      <c r="X21" s="12"/>
      <c r="Y21" s="12"/>
      <c r="Z21" s="12"/>
      <c r="AA21" s="12"/>
      <c r="AB21" s="13"/>
      <c r="AC21" s="13"/>
      <c r="AD21" s="13"/>
      <c r="AE21" s="13"/>
      <c r="AF21" s="12"/>
      <c r="AG21" s="12"/>
      <c r="AH21" s="12"/>
      <c r="AI21" s="12"/>
      <c r="AN21" s="12"/>
      <c r="AO21" s="12"/>
      <c r="AP21" s="12"/>
      <c r="AQ21" s="12"/>
      <c r="AV21" s="12"/>
      <c r="AW21" s="12"/>
      <c r="AX21" s="12"/>
      <c r="AY21" s="12"/>
    </row>
    <row r="22" spans="1:55" ht="15" customHeight="1" x14ac:dyDescent="0.2">
      <c r="A22" s="10" t="s">
        <v>15</v>
      </c>
      <c r="B22" s="10" t="s">
        <v>16</v>
      </c>
      <c r="C22" s="10">
        <f t="shared" si="0"/>
        <v>0</v>
      </c>
      <c r="D22" s="10">
        <f t="shared" si="1"/>
        <v>0</v>
      </c>
      <c r="E22" s="10">
        <f t="shared" si="2"/>
        <v>0</v>
      </c>
      <c r="F22" s="10">
        <f t="shared" si="3"/>
        <v>0</v>
      </c>
      <c r="G22" s="10">
        <f t="shared" si="4"/>
        <v>0</v>
      </c>
      <c r="H22" s="26"/>
      <c r="P22" s="12"/>
      <c r="Q22" s="12"/>
      <c r="R22" s="12"/>
      <c r="S22" s="12"/>
      <c r="T22" s="13"/>
      <c r="U22" s="13"/>
      <c r="V22" s="13"/>
      <c r="W22" s="13"/>
      <c r="X22" s="12"/>
      <c r="Y22" s="12"/>
      <c r="Z22" s="12"/>
      <c r="AA22" s="12"/>
      <c r="AB22" s="13"/>
      <c r="AC22" s="13"/>
      <c r="AD22" s="13"/>
      <c r="AE22" s="13"/>
      <c r="AF22" s="12"/>
      <c r="AG22" s="12"/>
      <c r="AH22" s="12"/>
      <c r="AI22" s="12"/>
      <c r="AN22" s="12"/>
      <c r="AO22" s="12"/>
      <c r="AP22" s="12"/>
      <c r="AQ22" s="12"/>
      <c r="AR22" s="13"/>
      <c r="AS22" s="13"/>
      <c r="AT22" s="13"/>
      <c r="AU22" s="13"/>
      <c r="AV22" s="12"/>
      <c r="AW22" s="12"/>
      <c r="AX22" s="12"/>
      <c r="AY22" s="12"/>
    </row>
    <row r="23" spans="1:55" ht="15" customHeight="1" x14ac:dyDescent="0.2">
      <c r="A23" s="10" t="s">
        <v>55</v>
      </c>
      <c r="B23" s="14" t="s">
        <v>56</v>
      </c>
      <c r="C23" s="10">
        <f t="shared" si="0"/>
        <v>0</v>
      </c>
      <c r="D23" s="10">
        <f t="shared" si="1"/>
        <v>0</v>
      </c>
      <c r="E23" s="10">
        <f t="shared" si="2"/>
        <v>0</v>
      </c>
      <c r="F23" s="10">
        <f t="shared" si="3"/>
        <v>0</v>
      </c>
      <c r="G23" s="10">
        <f t="shared" si="4"/>
        <v>0</v>
      </c>
      <c r="H23" s="26"/>
      <c r="P23" s="12"/>
      <c r="Q23" s="12"/>
      <c r="R23" s="12"/>
      <c r="S23" s="12"/>
      <c r="T23" s="13"/>
      <c r="U23" s="13"/>
      <c r="V23" s="13"/>
      <c r="W23" s="13"/>
      <c r="X23" s="12"/>
      <c r="Y23" s="12"/>
      <c r="Z23" s="12"/>
      <c r="AA23" s="12"/>
      <c r="AB23" s="13"/>
      <c r="AC23" s="13"/>
      <c r="AD23" s="13"/>
      <c r="AE23" s="13"/>
      <c r="AF23" s="12"/>
      <c r="AG23" s="12"/>
      <c r="AH23" s="12"/>
      <c r="AI23" s="12"/>
      <c r="AJ23" s="13"/>
      <c r="AK23" s="13"/>
      <c r="AL23" s="13"/>
      <c r="AM23" s="13"/>
      <c r="AN23" s="12"/>
      <c r="AO23" s="12"/>
      <c r="AP23" s="12"/>
      <c r="AQ23" s="12"/>
      <c r="AV23" s="12"/>
      <c r="AW23" s="12"/>
      <c r="AX23" s="12"/>
      <c r="AY23" s="12"/>
      <c r="AZ23" s="13"/>
      <c r="BA23" s="13"/>
      <c r="BB23" s="13"/>
      <c r="BC23" s="13"/>
    </row>
  </sheetData>
  <mergeCells count="11">
    <mergeCell ref="L1:O1"/>
    <mergeCell ref="P1:S1"/>
    <mergeCell ref="T1:W1"/>
    <mergeCell ref="X1:AA1"/>
    <mergeCell ref="AV1:AY1"/>
    <mergeCell ref="AZ1:BC1"/>
    <mergeCell ref="AB1:AE1"/>
    <mergeCell ref="AF1:AI1"/>
    <mergeCell ref="AJ1:AM1"/>
    <mergeCell ref="AN1:AQ1"/>
    <mergeCell ref="AR1:AU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Berry</dc:creator>
  <cp:lastModifiedBy>Gordon Berry</cp:lastModifiedBy>
  <dcterms:created xsi:type="dcterms:W3CDTF">2011-08-17T18:13:35Z</dcterms:created>
  <dcterms:modified xsi:type="dcterms:W3CDTF">2014-06-11T08:01:09Z</dcterms:modified>
</cp:coreProperties>
</file>